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390" windowWidth="28830" windowHeight="6435" activeTab="3"/>
  </bookViews>
  <sheets>
    <sheet name="Stavba" sheetId="1" r:id="rId1"/>
    <sheet name="SO1012 101-102r0 KL" sheetId="2" r:id="rId2"/>
    <sheet name="SO1012 101-102r0 Rek" sheetId="3" r:id="rId3"/>
    <sheet name="SO1012 101-102r0 Pol" sheetId="4" r:id="rId4"/>
    <sheet name="SO1012 VNON KL" sheetId="5" r:id="rId5"/>
    <sheet name="SO1012 VNON Rek" sheetId="6" r:id="rId6"/>
    <sheet name="SO1012 VNON Pol" sheetId="7" r:id="rId7"/>
  </sheets>
  <definedNames>
    <definedName name="CelkemObjekty" localSheetId="0">Stavba!$F$31</definedName>
    <definedName name="CisloStavby" localSheetId="0">Stavba!#REF!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Stavba!$D$5</definedName>
    <definedName name="_xlnm.Print_Titles" localSheetId="3">'SO1012 101-102r0 Pol'!$1:$6</definedName>
    <definedName name="_xlnm.Print_Titles" localSheetId="2">'SO1012 101-102r0 Rek'!$1:$6</definedName>
    <definedName name="_xlnm.Print_Titles" localSheetId="6">'SO1012 VNON Pol'!$1:$6</definedName>
    <definedName name="_xlnm.Print_Titles" localSheetId="5">'SO1012 VNON Rek'!$1:$6</definedName>
    <definedName name="Objednatel" localSheetId="0">Stavba!$D$11</definedName>
    <definedName name="Objekt" localSheetId="0">Stavba!$B$29</definedName>
    <definedName name="_xlnm.Print_Area" localSheetId="1">'SO1012 101-102r0 KL'!$A$1:$G$45</definedName>
    <definedName name="_xlnm.Print_Area" localSheetId="3">'SO1012 101-102r0 Pol'!$A$1:$K$237</definedName>
    <definedName name="_xlnm.Print_Area" localSheetId="2">'SO1012 101-102r0 Rek'!$A$1:$I$21</definedName>
    <definedName name="_xlnm.Print_Area" localSheetId="4">'SO1012 VNON KL'!$A$1:$G$45</definedName>
    <definedName name="_xlnm.Print_Area" localSheetId="6">'SO1012 VNON Pol'!$A$1:$K$34</definedName>
    <definedName name="_xlnm.Print_Area" localSheetId="5">'SO1012 VNON Rek'!$A$1:$I$15</definedName>
    <definedName name="_xlnm.Print_Area" localSheetId="0">Stavba!$B$1:$J$69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'SO1012 101-102r0 Pol'!#REF!</definedName>
    <definedName name="solver_opt" localSheetId="6" hidden="1">'SO1012 VNON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Stavba!$F$58:$J$58</definedName>
    <definedName name="StavbaCelkem" localSheetId="0">Stavba!$H$31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G45" i="4" l="1"/>
  <c r="G30" i="7" l="1"/>
  <c r="G27" i="7"/>
  <c r="G25" i="7"/>
  <c r="G19" i="7"/>
  <c r="I19" i="7" l="1"/>
  <c r="K19" i="7"/>
  <c r="BA19" i="7"/>
  <c r="BB19" i="7"/>
  <c r="BC19" i="7"/>
  <c r="BD19" i="7"/>
  <c r="BE19" i="7"/>
  <c r="I25" i="7"/>
  <c r="K25" i="7"/>
  <c r="BA25" i="7"/>
  <c r="BB25" i="7"/>
  <c r="BC25" i="7"/>
  <c r="BD25" i="7"/>
  <c r="BE25" i="7"/>
  <c r="I2" i="1"/>
  <c r="BE32" i="7" l="1"/>
  <c r="BD32" i="7"/>
  <c r="BC32" i="7"/>
  <c r="BA32" i="7"/>
  <c r="K32" i="7"/>
  <c r="I32" i="7"/>
  <c r="G32" i="7"/>
  <c r="BB32" i="7" s="1"/>
  <c r="BE30" i="7"/>
  <c r="BD30" i="7"/>
  <c r="BC30" i="7"/>
  <c r="BA30" i="7"/>
  <c r="K30" i="7"/>
  <c r="I30" i="7"/>
  <c r="BB30" i="7"/>
  <c r="BE27" i="7"/>
  <c r="BD27" i="7"/>
  <c r="BC27" i="7"/>
  <c r="BA27" i="7"/>
  <c r="K27" i="7"/>
  <c r="I27" i="7"/>
  <c r="BB27" i="7"/>
  <c r="BE23" i="7"/>
  <c r="BD23" i="7"/>
  <c r="BC23" i="7"/>
  <c r="BA23" i="7"/>
  <c r="K23" i="7"/>
  <c r="I23" i="7"/>
  <c r="G23" i="7"/>
  <c r="BB23" i="7" s="1"/>
  <c r="B8" i="6"/>
  <c r="A8" i="6"/>
  <c r="BE17" i="7"/>
  <c r="BD17" i="7"/>
  <c r="BC17" i="7"/>
  <c r="BA17" i="7"/>
  <c r="K17" i="7"/>
  <c r="I17" i="7"/>
  <c r="G17" i="7"/>
  <c r="BB17" i="7" s="1"/>
  <c r="BE14" i="7"/>
  <c r="BD14" i="7"/>
  <c r="BC14" i="7"/>
  <c r="BA14" i="7"/>
  <c r="K14" i="7"/>
  <c r="I14" i="7"/>
  <c r="G14" i="7"/>
  <c r="BB14" i="7" s="1"/>
  <c r="BE12" i="7"/>
  <c r="BD12" i="7"/>
  <c r="BC12" i="7"/>
  <c r="BA12" i="7"/>
  <c r="K12" i="7"/>
  <c r="I12" i="7"/>
  <c r="G12" i="7"/>
  <c r="BB12" i="7" s="1"/>
  <c r="BE10" i="7"/>
  <c r="BD10" i="7"/>
  <c r="BC10" i="7"/>
  <c r="BA10" i="7"/>
  <c r="K10" i="7"/>
  <c r="I10" i="7"/>
  <c r="G10" i="7"/>
  <c r="BB10" i="7" s="1"/>
  <c r="BE8" i="7"/>
  <c r="BD8" i="7"/>
  <c r="BC8" i="7"/>
  <c r="BA8" i="7"/>
  <c r="K8" i="7"/>
  <c r="I8" i="7"/>
  <c r="G8" i="7"/>
  <c r="BB8" i="7" s="1"/>
  <c r="B7" i="6"/>
  <c r="A7" i="6"/>
  <c r="E4" i="7"/>
  <c r="F3" i="7"/>
  <c r="G14" i="6"/>
  <c r="I14" i="6" s="1"/>
  <c r="H15" i="6" s="1"/>
  <c r="G23" i="5" s="1"/>
  <c r="C33" i="5"/>
  <c r="F33" i="5" s="1"/>
  <c r="C31" i="5"/>
  <c r="G15" i="5"/>
  <c r="D15" i="5"/>
  <c r="BE236" i="4"/>
  <c r="BD236" i="4"/>
  <c r="BC236" i="4"/>
  <c r="BC237" i="4" s="1"/>
  <c r="G14" i="3" s="1"/>
  <c r="BB236" i="4"/>
  <c r="K236" i="4"/>
  <c r="I236" i="4"/>
  <c r="G236" i="4"/>
  <c r="BA236" i="4" s="1"/>
  <c r="BE235" i="4"/>
  <c r="BD235" i="4"/>
  <c r="BD237" i="4" s="1"/>
  <c r="H14" i="3" s="1"/>
  <c r="BC235" i="4"/>
  <c r="BB235" i="4"/>
  <c r="K235" i="4"/>
  <c r="K237" i="4" s="1"/>
  <c r="I235" i="4"/>
  <c r="I237" i="4" s="1"/>
  <c r="G235" i="4"/>
  <c r="BA235" i="4" s="1"/>
  <c r="B14" i="3"/>
  <c r="A14" i="3"/>
  <c r="BB237" i="4"/>
  <c r="F14" i="3" s="1"/>
  <c r="BE232" i="4"/>
  <c r="BE233" i="4" s="1"/>
  <c r="I13" i="3" s="1"/>
  <c r="BD232" i="4"/>
  <c r="BC232" i="4"/>
  <c r="BB232" i="4"/>
  <c r="K232" i="4"/>
  <c r="I232" i="4"/>
  <c r="G232" i="4"/>
  <c r="BA232" i="4" s="1"/>
  <c r="BA233" i="4" s="1"/>
  <c r="E13" i="3" s="1"/>
  <c r="F54" i="1" s="1"/>
  <c r="B13" i="3"/>
  <c r="A13" i="3"/>
  <c r="BD233" i="4"/>
  <c r="H13" i="3" s="1"/>
  <c r="BC233" i="4"/>
  <c r="G13" i="3" s="1"/>
  <c r="BB233" i="4"/>
  <c r="F13" i="3" s="1"/>
  <c r="K233" i="4"/>
  <c r="I233" i="4"/>
  <c r="G233" i="4"/>
  <c r="BE227" i="4"/>
  <c r="BD227" i="4"/>
  <c r="BC227" i="4"/>
  <c r="BB227" i="4"/>
  <c r="K227" i="4"/>
  <c r="I227" i="4"/>
  <c r="G227" i="4"/>
  <c r="BA227" i="4" s="1"/>
  <c r="BE224" i="4"/>
  <c r="BD224" i="4"/>
  <c r="BC224" i="4"/>
  <c r="BB224" i="4"/>
  <c r="K224" i="4"/>
  <c r="I224" i="4"/>
  <c r="G224" i="4"/>
  <c r="BA224" i="4" s="1"/>
  <c r="BE221" i="4"/>
  <c r="BD221" i="4"/>
  <c r="BC221" i="4"/>
  <c r="BB221" i="4"/>
  <c r="K221" i="4"/>
  <c r="I221" i="4"/>
  <c r="G221" i="4"/>
  <c r="BA221" i="4" s="1"/>
  <c r="BE218" i="4"/>
  <c r="BD218" i="4"/>
  <c r="BC218" i="4"/>
  <c r="BB218" i="4"/>
  <c r="K218" i="4"/>
  <c r="I218" i="4"/>
  <c r="G218" i="4"/>
  <c r="BA218" i="4" s="1"/>
  <c r="BE215" i="4"/>
  <c r="BD215" i="4"/>
  <c r="BC215" i="4"/>
  <c r="BB215" i="4"/>
  <c r="K215" i="4"/>
  <c r="I215" i="4"/>
  <c r="G215" i="4"/>
  <c r="BA215" i="4" s="1"/>
  <c r="BE211" i="4"/>
  <c r="BD211" i="4"/>
  <c r="BC211" i="4"/>
  <c r="BB211" i="4"/>
  <c r="K211" i="4"/>
  <c r="I211" i="4"/>
  <c r="G211" i="4"/>
  <c r="BA211" i="4" s="1"/>
  <c r="BE208" i="4"/>
  <c r="BD208" i="4"/>
  <c r="BC208" i="4"/>
  <c r="BB208" i="4"/>
  <c r="K208" i="4"/>
  <c r="I208" i="4"/>
  <c r="G208" i="4"/>
  <c r="BA208" i="4" s="1"/>
  <c r="BE205" i="4"/>
  <c r="BD205" i="4"/>
  <c r="BC205" i="4"/>
  <c r="BB205" i="4"/>
  <c r="K205" i="4"/>
  <c r="I205" i="4"/>
  <c r="G205" i="4"/>
  <c r="BA205" i="4" s="1"/>
  <c r="BE201" i="4"/>
  <c r="BD201" i="4"/>
  <c r="BC201" i="4"/>
  <c r="BB201" i="4"/>
  <c r="K201" i="4"/>
  <c r="I201" i="4"/>
  <c r="G201" i="4"/>
  <c r="BA201" i="4" s="1"/>
  <c r="BE198" i="4"/>
  <c r="BD198" i="4"/>
  <c r="BC198" i="4"/>
  <c r="BB198" i="4"/>
  <c r="K198" i="4"/>
  <c r="I198" i="4"/>
  <c r="G198" i="4"/>
  <c r="BA198" i="4" s="1"/>
  <c r="BE191" i="4"/>
  <c r="BD191" i="4"/>
  <c r="BC191" i="4"/>
  <c r="BB191" i="4"/>
  <c r="K191" i="4"/>
  <c r="I191" i="4"/>
  <c r="G191" i="4"/>
  <c r="BA191" i="4" s="1"/>
  <c r="BE188" i="4"/>
  <c r="BD188" i="4"/>
  <c r="BC188" i="4"/>
  <c r="BB188" i="4"/>
  <c r="K188" i="4"/>
  <c r="I188" i="4"/>
  <c r="G188" i="4"/>
  <c r="BA188" i="4" s="1"/>
  <c r="BE185" i="4"/>
  <c r="BD185" i="4"/>
  <c r="BC185" i="4"/>
  <c r="BB185" i="4"/>
  <c r="K185" i="4"/>
  <c r="I185" i="4"/>
  <c r="G185" i="4"/>
  <c r="BA185" i="4" s="1"/>
  <c r="BE182" i="4"/>
  <c r="BD182" i="4"/>
  <c r="BC182" i="4"/>
  <c r="BB182" i="4"/>
  <c r="K182" i="4"/>
  <c r="I182" i="4"/>
  <c r="G182" i="4"/>
  <c r="BA182" i="4" s="1"/>
  <c r="B12" i="3"/>
  <c r="A12" i="3"/>
  <c r="BE177" i="4"/>
  <c r="BD177" i="4"/>
  <c r="BC177" i="4"/>
  <c r="BB177" i="4"/>
  <c r="K177" i="4"/>
  <c r="I177" i="4"/>
  <c r="G177" i="4"/>
  <c r="BA177" i="4" s="1"/>
  <c r="BE174" i="4"/>
  <c r="BD174" i="4"/>
  <c r="BC174" i="4"/>
  <c r="BB174" i="4"/>
  <c r="K174" i="4"/>
  <c r="I174" i="4"/>
  <c r="G174" i="4"/>
  <c r="BA174" i="4" s="1"/>
  <c r="BE171" i="4"/>
  <c r="BD171" i="4"/>
  <c r="BC171" i="4"/>
  <c r="BB171" i="4"/>
  <c r="K171" i="4"/>
  <c r="I171" i="4"/>
  <c r="G171" i="4"/>
  <c r="BA171" i="4" s="1"/>
  <c r="BE168" i="4"/>
  <c r="BD168" i="4"/>
  <c r="BC168" i="4"/>
  <c r="BB168" i="4"/>
  <c r="K168" i="4"/>
  <c r="I168" i="4"/>
  <c r="G168" i="4"/>
  <c r="BA168" i="4" s="1"/>
  <c r="B11" i="3"/>
  <c r="A11" i="3"/>
  <c r="BE163" i="4"/>
  <c r="BD163" i="4"/>
  <c r="BC163" i="4"/>
  <c r="BB163" i="4"/>
  <c r="K163" i="4"/>
  <c r="I163" i="4"/>
  <c r="G163" i="4"/>
  <c r="BA163" i="4" s="1"/>
  <c r="BE158" i="4"/>
  <c r="BD158" i="4"/>
  <c r="BC158" i="4"/>
  <c r="BB158" i="4"/>
  <c r="K158" i="4"/>
  <c r="I158" i="4"/>
  <c r="G158" i="4"/>
  <c r="BA158" i="4" s="1"/>
  <c r="BE155" i="4"/>
  <c r="BD155" i="4"/>
  <c r="BC155" i="4"/>
  <c r="BB155" i="4"/>
  <c r="K155" i="4"/>
  <c r="I155" i="4"/>
  <c r="G155" i="4"/>
  <c r="BA155" i="4" s="1"/>
  <c r="BE152" i="4"/>
  <c r="BD152" i="4"/>
  <c r="BC152" i="4"/>
  <c r="BB152" i="4"/>
  <c r="K152" i="4"/>
  <c r="I152" i="4"/>
  <c r="G152" i="4"/>
  <c r="BA152" i="4" s="1"/>
  <c r="BE146" i="4"/>
  <c r="BD146" i="4"/>
  <c r="BC146" i="4"/>
  <c r="BB146" i="4"/>
  <c r="K146" i="4"/>
  <c r="I146" i="4"/>
  <c r="G146" i="4"/>
  <c r="BA146" i="4" s="1"/>
  <c r="BE142" i="4"/>
  <c r="BD142" i="4"/>
  <c r="BC142" i="4"/>
  <c r="BB142" i="4"/>
  <c r="K142" i="4"/>
  <c r="I142" i="4"/>
  <c r="G142" i="4"/>
  <c r="BA142" i="4" s="1"/>
  <c r="BE138" i="4"/>
  <c r="BD138" i="4"/>
  <c r="BC138" i="4"/>
  <c r="BB138" i="4"/>
  <c r="K138" i="4"/>
  <c r="I138" i="4"/>
  <c r="G138" i="4"/>
  <c r="BA138" i="4" s="1"/>
  <c r="BE135" i="4"/>
  <c r="BD135" i="4"/>
  <c r="BC135" i="4"/>
  <c r="BB135" i="4"/>
  <c r="K135" i="4"/>
  <c r="I135" i="4"/>
  <c r="G135" i="4"/>
  <c r="BA135" i="4" s="1"/>
  <c r="BE132" i="4"/>
  <c r="BD132" i="4"/>
  <c r="BC132" i="4"/>
  <c r="BB132" i="4"/>
  <c r="K132" i="4"/>
  <c r="I132" i="4"/>
  <c r="G132" i="4"/>
  <c r="BA132" i="4" s="1"/>
  <c r="BE129" i="4"/>
  <c r="BD129" i="4"/>
  <c r="BC129" i="4"/>
  <c r="BB129" i="4"/>
  <c r="K129" i="4"/>
  <c r="I129" i="4"/>
  <c r="G129" i="4"/>
  <c r="BA129" i="4" s="1"/>
  <c r="BE126" i="4"/>
  <c r="BD126" i="4"/>
  <c r="BC126" i="4"/>
  <c r="BB126" i="4"/>
  <c r="K126" i="4"/>
  <c r="I126" i="4"/>
  <c r="G126" i="4"/>
  <c r="BA126" i="4" s="1"/>
  <c r="BE119" i="4"/>
  <c r="BD119" i="4"/>
  <c r="BC119" i="4"/>
  <c r="BB119" i="4"/>
  <c r="K119" i="4"/>
  <c r="I119" i="4"/>
  <c r="G119" i="4"/>
  <c r="BA119" i="4" s="1"/>
  <c r="BE113" i="4"/>
  <c r="BD113" i="4"/>
  <c r="BC113" i="4"/>
  <c r="BC166" i="4" s="1"/>
  <c r="G10" i="3" s="1"/>
  <c r="BB113" i="4"/>
  <c r="K113" i="4"/>
  <c r="I113" i="4"/>
  <c r="G113" i="4"/>
  <c r="BA113" i="4" s="1"/>
  <c r="B10" i="3"/>
  <c r="A10" i="3"/>
  <c r="BE107" i="4"/>
  <c r="BD107" i="4"/>
  <c r="BC107" i="4"/>
  <c r="BB107" i="4"/>
  <c r="K107" i="4"/>
  <c r="I107" i="4"/>
  <c r="G107" i="4"/>
  <c r="BA107" i="4" s="1"/>
  <c r="BE103" i="4"/>
  <c r="BD103" i="4"/>
  <c r="BC103" i="4"/>
  <c r="BB103" i="4"/>
  <c r="K103" i="4"/>
  <c r="I103" i="4"/>
  <c r="G103" i="4"/>
  <c r="BA103" i="4" s="1"/>
  <c r="BE100" i="4"/>
  <c r="BD100" i="4"/>
  <c r="BC100" i="4"/>
  <c r="BB100" i="4"/>
  <c r="K100" i="4"/>
  <c r="I100" i="4"/>
  <c r="G100" i="4"/>
  <c r="BA100" i="4" s="1"/>
  <c r="BE97" i="4"/>
  <c r="BD97" i="4"/>
  <c r="BC97" i="4"/>
  <c r="BB97" i="4"/>
  <c r="K97" i="4"/>
  <c r="I97" i="4"/>
  <c r="G97" i="4"/>
  <c r="BA97" i="4" s="1"/>
  <c r="BE94" i="4"/>
  <c r="BD94" i="4"/>
  <c r="BC94" i="4"/>
  <c r="BB94" i="4"/>
  <c r="K94" i="4"/>
  <c r="I94" i="4"/>
  <c r="G94" i="4"/>
  <c r="BA94" i="4" s="1"/>
  <c r="BE91" i="4"/>
  <c r="BD91" i="4"/>
  <c r="BC91" i="4"/>
  <c r="BB91" i="4"/>
  <c r="K91" i="4"/>
  <c r="I91" i="4"/>
  <c r="G91" i="4"/>
  <c r="BA91" i="4" s="1"/>
  <c r="BE87" i="4"/>
  <c r="BD87" i="4"/>
  <c r="BC87" i="4"/>
  <c r="BB87" i="4"/>
  <c r="K87" i="4"/>
  <c r="I87" i="4"/>
  <c r="G87" i="4"/>
  <c r="BA87" i="4" s="1"/>
  <c r="B9" i="3"/>
  <c r="A9" i="3"/>
  <c r="BE82" i="4"/>
  <c r="BD82" i="4"/>
  <c r="BC82" i="4"/>
  <c r="BB82" i="4"/>
  <c r="K82" i="4"/>
  <c r="I82" i="4"/>
  <c r="G82" i="4"/>
  <c r="BA82" i="4" s="1"/>
  <c r="BE79" i="4"/>
  <c r="BD79" i="4"/>
  <c r="BC79" i="4"/>
  <c r="BB79" i="4"/>
  <c r="K79" i="4"/>
  <c r="I79" i="4"/>
  <c r="G79" i="4"/>
  <c r="BA79" i="4" s="1"/>
  <c r="BE76" i="4"/>
  <c r="BD76" i="4"/>
  <c r="BC76" i="4"/>
  <c r="BB76" i="4"/>
  <c r="K76" i="4"/>
  <c r="I76" i="4"/>
  <c r="G76" i="4"/>
  <c r="BA76" i="4" s="1"/>
  <c r="BE68" i="4"/>
  <c r="BD68" i="4"/>
  <c r="BC68" i="4"/>
  <c r="BB68" i="4"/>
  <c r="K68" i="4"/>
  <c r="I68" i="4"/>
  <c r="G68" i="4"/>
  <c r="BA68" i="4" s="1"/>
  <c r="BE65" i="4"/>
  <c r="BD65" i="4"/>
  <c r="BC65" i="4"/>
  <c r="BB65" i="4"/>
  <c r="K65" i="4"/>
  <c r="I65" i="4"/>
  <c r="G65" i="4"/>
  <c r="BA65" i="4" s="1"/>
  <c r="BE61" i="4"/>
  <c r="BD61" i="4"/>
  <c r="BC61" i="4"/>
  <c r="BB61" i="4"/>
  <c r="K61" i="4"/>
  <c r="I61" i="4"/>
  <c r="G61" i="4"/>
  <c r="BA61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2" i="4"/>
  <c r="BD52" i="4"/>
  <c r="BC52" i="4"/>
  <c r="BB52" i="4"/>
  <c r="K52" i="4"/>
  <c r="I52" i="4"/>
  <c r="G52" i="4"/>
  <c r="BA52" i="4" s="1"/>
  <c r="BE50" i="4"/>
  <c r="BD50" i="4"/>
  <c r="BC50" i="4"/>
  <c r="BB50" i="4"/>
  <c r="K50" i="4"/>
  <c r="I50" i="4"/>
  <c r="G50" i="4"/>
  <c r="BA50" i="4" s="1"/>
  <c r="BE47" i="4"/>
  <c r="BD47" i="4"/>
  <c r="BC47" i="4"/>
  <c r="BB47" i="4"/>
  <c r="K47" i="4"/>
  <c r="I47" i="4"/>
  <c r="G47" i="4"/>
  <c r="BA47" i="4" s="1"/>
  <c r="BE41" i="4"/>
  <c r="BD41" i="4"/>
  <c r="BC41" i="4"/>
  <c r="BB41" i="4"/>
  <c r="K41" i="4"/>
  <c r="I41" i="4"/>
  <c r="G41" i="4"/>
  <c r="BA41" i="4" s="1"/>
  <c r="BE38" i="4"/>
  <c r="BD38" i="4"/>
  <c r="BC38" i="4"/>
  <c r="BB38" i="4"/>
  <c r="K38" i="4"/>
  <c r="I38" i="4"/>
  <c r="G38" i="4"/>
  <c r="BA38" i="4" s="1"/>
  <c r="BE35" i="4"/>
  <c r="BD35" i="4"/>
  <c r="BC35" i="4"/>
  <c r="BB35" i="4"/>
  <c r="K35" i="4"/>
  <c r="I35" i="4"/>
  <c r="G35" i="4"/>
  <c r="BA35" i="4" s="1"/>
  <c r="BE32" i="4"/>
  <c r="BD32" i="4"/>
  <c r="BC32" i="4"/>
  <c r="BB32" i="4"/>
  <c r="K32" i="4"/>
  <c r="I32" i="4"/>
  <c r="G32" i="4"/>
  <c r="BA32" i="4" s="1"/>
  <c r="BE29" i="4"/>
  <c r="BD29" i="4"/>
  <c r="BC29" i="4"/>
  <c r="BB29" i="4"/>
  <c r="K29" i="4"/>
  <c r="I29" i="4"/>
  <c r="G29" i="4"/>
  <c r="BA29" i="4" s="1"/>
  <c r="BE24" i="4"/>
  <c r="BD24" i="4"/>
  <c r="BC24" i="4"/>
  <c r="BB24" i="4"/>
  <c r="K24" i="4"/>
  <c r="I24" i="4"/>
  <c r="G24" i="4"/>
  <c r="BA24" i="4" s="1"/>
  <c r="BE21" i="4"/>
  <c r="BD21" i="4"/>
  <c r="BC21" i="4"/>
  <c r="BB21" i="4"/>
  <c r="K21" i="4"/>
  <c r="I21" i="4"/>
  <c r="G21" i="4"/>
  <c r="BA21" i="4" s="1"/>
  <c r="B8" i="3"/>
  <c r="A8" i="3"/>
  <c r="BE18" i="4"/>
  <c r="BD18" i="4"/>
  <c r="BC18" i="4"/>
  <c r="BB18" i="4"/>
  <c r="K18" i="4"/>
  <c r="I18" i="4"/>
  <c r="G18" i="4"/>
  <c r="BA18" i="4" s="1"/>
  <c r="BE13" i="4"/>
  <c r="BD13" i="4"/>
  <c r="BC13" i="4"/>
  <c r="BB13" i="4"/>
  <c r="K13" i="4"/>
  <c r="I13" i="4"/>
  <c r="G13" i="4"/>
  <c r="BA13" i="4" s="1"/>
  <c r="BE8" i="4"/>
  <c r="BD8" i="4"/>
  <c r="BC8" i="4"/>
  <c r="BB8" i="4"/>
  <c r="BB19" i="4" s="1"/>
  <c r="F7" i="3" s="1"/>
  <c r="K8" i="4"/>
  <c r="I8" i="4"/>
  <c r="G8" i="4"/>
  <c r="BA8" i="4" s="1"/>
  <c r="B7" i="3"/>
  <c r="A7" i="3"/>
  <c r="E4" i="4"/>
  <c r="F3" i="4"/>
  <c r="G20" i="3"/>
  <c r="I20" i="3" s="1"/>
  <c r="H21" i="3" s="1"/>
  <c r="G23" i="2" s="1"/>
  <c r="C33" i="2"/>
  <c r="F33" i="2" s="1"/>
  <c r="C31" i="2"/>
  <c r="G15" i="2"/>
  <c r="D15" i="2"/>
  <c r="J58" i="1"/>
  <c r="I58" i="1"/>
  <c r="H58" i="1"/>
  <c r="G40" i="1"/>
  <c r="H37" i="1"/>
  <c r="G37" i="1"/>
  <c r="G31" i="1"/>
  <c r="I19" i="1" s="1"/>
  <c r="H29" i="1"/>
  <c r="G29" i="1"/>
  <c r="D22" i="1"/>
  <c r="D20" i="1"/>
  <c r="BE237" i="4" l="1"/>
  <c r="I14" i="3" s="1"/>
  <c r="BA237" i="4"/>
  <c r="E14" i="3" s="1"/>
  <c r="F55" i="1" s="1"/>
  <c r="G237" i="4"/>
  <c r="BC230" i="4"/>
  <c r="G12" i="3" s="1"/>
  <c r="BD230" i="4"/>
  <c r="H12" i="3" s="1"/>
  <c r="K230" i="4"/>
  <c r="I85" i="4"/>
  <c r="I19" i="4"/>
  <c r="BD19" i="4"/>
  <c r="H7" i="3" s="1"/>
  <c r="I166" i="4"/>
  <c r="BD166" i="4"/>
  <c r="H10" i="3" s="1"/>
  <c r="BE230" i="4"/>
  <c r="I12" i="3" s="1"/>
  <c r="BC180" i="4"/>
  <c r="G11" i="3" s="1"/>
  <c r="BB180" i="4"/>
  <c r="F11" i="3" s="1"/>
  <c r="K111" i="4"/>
  <c r="BE111" i="4"/>
  <c r="I9" i="3" s="1"/>
  <c r="BD85" i="4"/>
  <c r="H8" i="3" s="1"/>
  <c r="BC85" i="4"/>
  <c r="G8" i="3" s="1"/>
  <c r="I34" i="7"/>
  <c r="BD34" i="7"/>
  <c r="H8" i="6" s="1"/>
  <c r="K34" i="7"/>
  <c r="BA34" i="7"/>
  <c r="E8" i="6" s="1"/>
  <c r="BC34" i="7"/>
  <c r="G8" i="6" s="1"/>
  <c r="I21" i="7"/>
  <c r="BE34" i="7"/>
  <c r="I8" i="6" s="1"/>
  <c r="K21" i="7"/>
  <c r="BE21" i="7"/>
  <c r="I7" i="6" s="1"/>
  <c r="K19" i="4"/>
  <c r="BE19" i="4"/>
  <c r="I7" i="3" s="1"/>
  <c r="BB111" i="4"/>
  <c r="F9" i="3" s="1"/>
  <c r="I230" i="4"/>
  <c r="BA21" i="7"/>
  <c r="E7" i="6" s="1"/>
  <c r="BC21" i="7"/>
  <c r="G7" i="6" s="1"/>
  <c r="K85" i="4"/>
  <c r="BE85" i="4"/>
  <c r="I8" i="3" s="1"/>
  <c r="BB166" i="4"/>
  <c r="F10" i="3" s="1"/>
  <c r="K166" i="4"/>
  <c r="BE166" i="4"/>
  <c r="I10" i="3" s="1"/>
  <c r="K180" i="4"/>
  <c r="BE180" i="4"/>
  <c r="I11" i="3" s="1"/>
  <c r="I180" i="4"/>
  <c r="BD180" i="4"/>
  <c r="H11" i="3" s="1"/>
  <c r="BC19" i="4"/>
  <c r="G7" i="3" s="1"/>
  <c r="BB85" i="4"/>
  <c r="F8" i="3" s="1"/>
  <c r="I111" i="4"/>
  <c r="BD111" i="4"/>
  <c r="H9" i="3" s="1"/>
  <c r="BC111" i="4"/>
  <c r="G9" i="3" s="1"/>
  <c r="G166" i="4"/>
  <c r="BB230" i="4"/>
  <c r="F12" i="3" s="1"/>
  <c r="G19" i="4"/>
  <c r="G180" i="4"/>
  <c r="G21" i="7"/>
  <c r="BD21" i="7"/>
  <c r="H7" i="6" s="1"/>
  <c r="G85" i="4"/>
  <c r="E8" i="3" s="1"/>
  <c r="BA111" i="4"/>
  <c r="E9" i="3" s="1"/>
  <c r="F50" i="1" s="1"/>
  <c r="G111" i="4"/>
  <c r="G230" i="4"/>
  <c r="G34" i="7"/>
  <c r="BB21" i="7"/>
  <c r="F7" i="6" s="1"/>
  <c r="G56" i="1" s="1"/>
  <c r="BA166" i="4"/>
  <c r="E10" i="3" s="1"/>
  <c r="F51" i="1" s="1"/>
  <c r="BA180" i="4"/>
  <c r="E11" i="3" s="1"/>
  <c r="F52" i="1" s="1"/>
  <c r="BA230" i="4"/>
  <c r="E12" i="3" s="1"/>
  <c r="F53" i="1" s="1"/>
  <c r="G22" i="5"/>
  <c r="BB34" i="7"/>
  <c r="F8" i="6" s="1"/>
  <c r="G22" i="2"/>
  <c r="I20" i="1"/>
  <c r="BA19" i="4"/>
  <c r="E7" i="3" s="1"/>
  <c r="F48" i="1" s="1"/>
  <c r="BA85" i="4"/>
  <c r="F49" i="1" l="1"/>
  <c r="H15" i="3"/>
  <c r="C17" i="2" s="1"/>
  <c r="G15" i="3"/>
  <c r="C18" i="2" s="1"/>
  <c r="F15" i="3"/>
  <c r="C16" i="2" s="1"/>
  <c r="I15" i="3"/>
  <c r="C21" i="2" s="1"/>
  <c r="H9" i="6"/>
  <c r="C17" i="5" s="1"/>
  <c r="E9" i="6"/>
  <c r="C15" i="5" s="1"/>
  <c r="I9" i="6"/>
  <c r="C21" i="5" s="1"/>
  <c r="G9" i="6"/>
  <c r="C18" i="5" s="1"/>
  <c r="F58" i="1"/>
  <c r="F9" i="6"/>
  <c r="C16" i="5" s="1"/>
  <c r="G57" i="1"/>
  <c r="G58" i="1" s="1"/>
  <c r="E15" i="3"/>
  <c r="C15" i="2" s="1"/>
  <c r="C19" i="2" l="1"/>
  <c r="C22" i="2" s="1"/>
  <c r="C23" i="2" s="1"/>
  <c r="F30" i="2" s="1"/>
  <c r="E56" i="1"/>
  <c r="C19" i="5"/>
  <c r="C22" i="5" s="1"/>
  <c r="C23" i="5" s="1"/>
  <c r="H39" i="1" s="1"/>
  <c r="I39" i="1" s="1"/>
  <c r="F39" i="1" s="1"/>
  <c r="E58" i="1"/>
  <c r="E53" i="1"/>
  <c r="E52" i="1"/>
  <c r="E50" i="1"/>
  <c r="E51" i="1"/>
  <c r="E49" i="1"/>
  <c r="E55" i="1"/>
  <c r="E54" i="1"/>
  <c r="E57" i="1"/>
  <c r="E48" i="1"/>
  <c r="H38" i="1" l="1"/>
  <c r="I38" i="1" s="1"/>
  <c r="I40" i="1" s="1"/>
  <c r="F30" i="5"/>
  <c r="G7" i="2"/>
  <c r="F31" i="2"/>
  <c r="F34" i="2" s="1"/>
  <c r="H40" i="1" l="1"/>
  <c r="H30" i="1" s="1"/>
  <c r="I30" i="1" s="1"/>
  <c r="I31" i="1" s="1"/>
  <c r="F31" i="5"/>
  <c r="F34" i="5" s="1"/>
  <c r="G7" i="5"/>
  <c r="F38" i="1"/>
  <c r="F40" i="1" s="1"/>
  <c r="H31" i="1" l="1"/>
  <c r="I21" i="1" s="1"/>
  <c r="I22" i="1" s="1"/>
  <c r="I23" i="1" s="1"/>
  <c r="F30" i="1"/>
  <c r="F31" i="1" s="1"/>
  <c r="J39" i="1" l="1"/>
  <c r="J38" i="1"/>
  <c r="J40" i="1"/>
  <c r="J31" i="1"/>
  <c r="J30" i="1"/>
</calcChain>
</file>

<file path=xl/sharedStrings.xml><?xml version="1.0" encoding="utf-8"?>
<sst xmlns="http://schemas.openxmlformats.org/spreadsheetml/2006/main" count="892" uniqueCount="380">
  <si>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</si>
  <si>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</si>
  <si>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</si>
  <si>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</si>
  <si>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</si>
  <si>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</si>
  <si>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</si>
  <si>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</si>
  <si>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</si>
  <si>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</si>
  <si>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</si>
  <si>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</si>
  <si>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</si>
  <si>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</si>
  <si>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</si>
  <si>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</si>
  <si>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</si>
  <si>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</si>
  <si>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</si>
  <si>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</si>
  <si>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</si>
  <si>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</si>
  <si>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</si>
  <si>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</si>
  <si>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</si>
  <si>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</si>
  <si>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</si>
  <si>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</si>
  <si>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</si>
  <si>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</si>
  <si>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</si>
  <si>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</si>
  <si>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</si>
  <si>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</si>
  <si>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</si>
  <si>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</si>
  <si>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</si>
  <si>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</si>
  <si>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</si>
  <si>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</si>
  <si>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</si>
  <si>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</si>
  <si>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</si>
  <si>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</si>
  <si>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</si>
  <si>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</si>
  <si>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</si>
  <si>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</si>
  <si>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</si>
  <si>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</si>
  <si>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</si>
  <si>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</si>
  <si>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</si>
  <si>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</si>
  <si>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</si>
  <si>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</si>
  <si>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</si>
  <si>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</si>
  <si>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</si>
  <si>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</si>
  <si>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</si>
  <si>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</si>
  <si>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</si>
  <si>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</si>
  <si>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</si>
  <si>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</si>
  <si>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</si>
  <si>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</si>
  <si>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</si>
  <si>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</si>
  <si>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</si>
  <si>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</si>
  <si>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</si>
  <si>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</si>
  <si>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</si>
  <si>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</si>
  <si>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</si>
  <si>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</si>
  <si>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</si>
  <si>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</si>
  <si>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</si>
  <si>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</si>
  <si>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</si>
  <si>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</si>
  <si>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</si>
  <si>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</si>
  <si>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</si>
  <si>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</si>
  <si>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</si>
  <si>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</si>
  <si>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</si>
  <si>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</si>
  <si>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</si>
  <si>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</si>
  <si>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</si>
  <si>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</si>
  <si>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</si>
  <si>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</si>
  <si>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</si>
  <si>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</si>
  <si>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</si>
  <si>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</si>
  <si>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</si>
  <si>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zv102019</t>
  </si>
  <si>
    <t>ZPEVNĚNÁ PLOCHA U ŠKOLNÍ DRUŽINY ZŠ HAVŘICE</t>
  </si>
  <si>
    <t>zv102019 ZPEVNĚNÁ PLOCHA U ŠKOLNÍ DRUŽINY ZŠ HAVŘICE</t>
  </si>
  <si>
    <t>SO1012</t>
  </si>
  <si>
    <t>Zpev.plocha a oprava chodníku</t>
  </si>
  <si>
    <t>SO1012 Zpev.plocha a oprava chodníku</t>
  </si>
  <si>
    <t>822.52</t>
  </si>
  <si>
    <t>m2</t>
  </si>
  <si>
    <t>101-102r0</t>
  </si>
  <si>
    <t>01a</t>
  </si>
  <si>
    <t>01a Zemní práce</t>
  </si>
  <si>
    <t>113106231R00</t>
  </si>
  <si>
    <t>ROZEBRÁNÍ BETONOVÉ ZÁMKOVÉ DLAŽBY - 230x140x60mm   :58*0,8</t>
  </si>
  <si>
    <t>ROZEBRÁNÍ BETONOVÉ ZÁMKOVÉ DLAŽBY - H - PROFIL :21*0,8</t>
  </si>
  <si>
    <t>použijeme znovu,  odvoz na meziskládku a zpět:</t>
  </si>
  <si>
    <t>viz situace, zpráva:</t>
  </si>
  <si>
    <t>979054441R00</t>
  </si>
  <si>
    <t>VYTŘÍDIT - poškozené na skládku, použitelné na meziskládku ke znovupoložení:</t>
  </si>
  <si>
    <t>ROZEBRÁNÍ BETONOVÉ ZÁMKOVÉ DLAŽBY - 230x140x60mm   :58</t>
  </si>
  <si>
    <t>ROZEBRÁNÍ BETONOVÉ ZÁMKOVÉ DLAŽBY - H - PROFIL :21</t>
  </si>
  <si>
    <t>979081111R00</t>
  </si>
  <si>
    <t>t</t>
  </si>
  <si>
    <t>1 Zemní práce</t>
  </si>
  <si>
    <t>113106221R00</t>
  </si>
  <si>
    <t xml:space="preserve">Rozebrání dlažeb z drobných kostek v kam. těženém </t>
  </si>
  <si>
    <t>ROZEBRÁNÍ ŽULOVÉ KOSTKY :3</t>
  </si>
  <si>
    <t>ROZEBRÁNÍ BETONOVÉ ZÁMKOVÉ DLAŽBY - 230x140x60mm   :58*0,2</t>
  </si>
  <si>
    <t>ROZEBRÁNÍ BETONOVÉ ZÁMKOVÉ DLAŽBY - H - PROFIL :21*0,2</t>
  </si>
  <si>
    <t>nepoužitelné poškozené na skládku:</t>
  </si>
  <si>
    <t>113107310R00</t>
  </si>
  <si>
    <t xml:space="preserve">Odstranění podkladu pl. 50 m2,kam.těžené tl.10 cm </t>
  </si>
  <si>
    <t>podklad rozebrané dlažby a zp.ploch :58+21+3+4</t>
  </si>
  <si>
    <t>113107510R00</t>
  </si>
  <si>
    <t xml:space="preserve">Odstranění podkladu pl. 50 m2,kam.drcené tl.10 cm </t>
  </si>
  <si>
    <t>113108315R00</t>
  </si>
  <si>
    <t xml:space="preserve">Odstranění podkladu pl.do 50 m2, živice tl. 15 cm </t>
  </si>
  <si>
    <t>VYBOURÁNÍ ASFALTOBETONU TL. 150mm:4</t>
  </si>
  <si>
    <t>113151114R00</t>
  </si>
  <si>
    <t xml:space="preserve">Fréz.živič.krytu pl.do 500 m2,pruh do 75 cm,tl.5cm </t>
  </si>
  <si>
    <t>FRÉZOVÁNÍ ASFALTOBETONU TL. 50mm :126</t>
  </si>
  <si>
    <t>113201111R00</t>
  </si>
  <si>
    <t xml:space="preserve">Vytrhání obrubníků chodníkových a parkových </t>
  </si>
  <si>
    <t>m</t>
  </si>
  <si>
    <t>VYTRHÁNÍ SILNIČNÍHO OBRUBNÍKU:29</t>
  </si>
  <si>
    <t>VYTRHÁNÍ BETONOVÉHO OBRUBNÍKU:72</t>
  </si>
  <si>
    <t>122202201R00</t>
  </si>
  <si>
    <t xml:space="preserve">Odkopávky pro silnice v hor. 3 do 100 m3 </t>
  </si>
  <si>
    <t>m3</t>
  </si>
  <si>
    <t>VÝKOP:20</t>
  </si>
  <si>
    <t>viz situace, řezy, zpráva:</t>
  </si>
  <si>
    <t>122202209R00</t>
  </si>
  <si>
    <t xml:space="preserve">Příplatek za lepivost - odkop. pro silnice v hor.3 </t>
  </si>
  <si>
    <t>viz výkop :20</t>
  </si>
  <si>
    <t>132201210R00</t>
  </si>
  <si>
    <t xml:space="preserve">Hloubení rýh š.do 200 cm hor.3 do 50 m3,STROJNĚ </t>
  </si>
  <si>
    <t>vpust :1*2</t>
  </si>
  <si>
    <t>132201219R00</t>
  </si>
  <si>
    <t xml:space="preserve">Příplatek za lepivost - hloubení rýh 200cm v hor.3 </t>
  </si>
  <si>
    <t>viz hloubení rýh :2</t>
  </si>
  <si>
    <t>162701105R00</t>
  </si>
  <si>
    <t>přebytek odkopku :20+2-1-2,5</t>
  </si>
  <si>
    <t>přebytek drnu :(78-21)*0,15</t>
  </si>
  <si>
    <t>162702199R00</t>
  </si>
  <si>
    <t xml:space="preserve">Poplatek za skládku zeminy </t>
  </si>
  <si>
    <t>171101104R00</t>
  </si>
  <si>
    <t xml:space="preserve">Uložení sypaniny do násypů zhutněných na 102% PS </t>
  </si>
  <si>
    <t>HUTNĚNÝ NÁSYP:2,5</t>
  </si>
  <si>
    <t>181101102R00</t>
  </si>
  <si>
    <t xml:space="preserve">Úprava pláně v zářezech v hor. 1-4, se zhutněním </t>
  </si>
  <si>
    <t>ZPEVNĚNÁ PLOCHA - BETONOVÁ ZATRAVŇOVACÍ DLAŽBA 200x200x80mm :70*1,05</t>
  </si>
  <si>
    <t>CHODNÍK - DVOJDÍLNÁ BETONOVÁ ZÁMKOVÁ DLAŽBA  230x140x60mm :52*1,05</t>
  </si>
  <si>
    <t>SJEZD, PŘÍCHOD DO ŠKOLNÍ DRUŽINY :5*1,05</t>
  </si>
  <si>
    <t>VAROVNÝ PÁS - RELIÉFNÍ DLAŽBA - ČERVENÁ BARVA:2*1,05</t>
  </si>
  <si>
    <t>OPRAVA SJEZDU, PŘÍCHOD DO ŠKOLNÍ DRUŽINY :14*1,05</t>
  </si>
  <si>
    <t>KOMUNIKACE - ASFALTOBETON - KOMPLETNÍ KONSTRUKCE :3*1,05</t>
  </si>
  <si>
    <t>121100001RAB</t>
  </si>
  <si>
    <t>ODHUMUSOVÁNÍ TL. 150mm  :78*0,15</t>
  </si>
  <si>
    <t>181300010RAC</t>
  </si>
  <si>
    <t>HUMUSOVÁNÍ TL. 150mm A ZATRAVNĚNÍ :21</t>
  </si>
  <si>
    <t>183400010RAA</t>
  </si>
  <si>
    <t>Příprava půdy pro výsadbu v rovině, ruční chemické odplevelení, rytí, hnojení</t>
  </si>
  <si>
    <t>21</t>
  </si>
  <si>
    <t>Úprava podloží a základ.spáry</t>
  </si>
  <si>
    <t>21 Úprava podloží a základ.spáry</t>
  </si>
  <si>
    <t>SANACE - VÝMĚNA ZEMINY V AKTIVNÍ ZÓNĚ, TL. 150mm:(70+7)*1,05*0,15+0,0225</t>
  </si>
  <si>
    <t>(ZEMINA V AKTIVNÍ  ZÓNĚ, KTERÁ NEVYHOVÍ,  BUDE NAHRAZENÁ ŠTĚRKODRTÍ)  :</t>
  </si>
  <si>
    <t>plocha planimetrací  viz situace, řezy, zpráva:</t>
  </si>
  <si>
    <t>SANACE - VÝMĚNA ZEMINY V AKTIVNÍ ZÓNĚ, TL. 150mm:12,15</t>
  </si>
  <si>
    <t>viz odkop:</t>
  </si>
  <si>
    <t>162701105R08</t>
  </si>
  <si>
    <t>Vodorovné přemístění výkopku z hor.1-4 na skládku zhotovitele</t>
  </si>
  <si>
    <t>171201201R00</t>
  </si>
  <si>
    <t xml:space="preserve">Uložení sypaniny na skl.-sypanina na výšku přes 2m </t>
  </si>
  <si>
    <t>PARAPLÁŇ:</t>
  </si>
  <si>
    <t>SANACE - VÝMĚNA ZEMINY V AKTIVNÍ ZÓNĚ, TL. 150mm:(70+7)*1,05</t>
  </si>
  <si>
    <t>564851111R00</t>
  </si>
  <si>
    <t xml:space="preserve">Podklad ze štěrkodrti po zhutnění tloušťky 15 cm </t>
  </si>
  <si>
    <t>5</t>
  </si>
  <si>
    <t>Komunikace</t>
  </si>
  <si>
    <t>5 Komunikace</t>
  </si>
  <si>
    <t>564831111R00</t>
  </si>
  <si>
    <t xml:space="preserve">Podklad ze štěrkodrti po zhutnění tloušťky 10 cm </t>
  </si>
  <si>
    <t>CHODNÍK - DVOJDÍLNÁ BETONOVÁ ZÁMKOVÁ DLAŽBA  230x140x60mm :52</t>
  </si>
  <si>
    <t>SJEZD, PŘÍCHOD DO ŠKOLNÍ DRUŽINY :5</t>
  </si>
  <si>
    <t>VAROVNÝ PÁS - RELIÉFNÍ DLAŽBA - ČERVENÁ BARVA:2</t>
  </si>
  <si>
    <t>OPRAVA SJEZDU, PŘÍCHOD DO ŠKOLNÍ DRUŽINY :14</t>
  </si>
  <si>
    <t>ZPEVNĚNÁ PLOCHA - BETONOVÁ ZATRAVŇOVACÍ DLAŽBA 200x200x80mm :70*1,05+70</t>
  </si>
  <si>
    <t>564861111R00</t>
  </si>
  <si>
    <t xml:space="preserve">Podklad ze štěrkodrti po zhutnění tloušťky 20 cm </t>
  </si>
  <si>
    <t>565151111R00</t>
  </si>
  <si>
    <t xml:space="preserve">Podklad z obal kam.ACP 16+,ACP 22+,do 3 m,tl. 7 cm </t>
  </si>
  <si>
    <t>KOMUNIKACE - ASFALTOBETON - KOMPLETNÍ KONSTRUKCE :3</t>
  </si>
  <si>
    <t>567122112R00</t>
  </si>
  <si>
    <t xml:space="preserve">Podklad z kameniva zpev.cementem KZC 1 tl.13 cm 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</si>
  <si>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</si>
  <si>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</si>
  <si>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</si>
  <si>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</si>
  <si>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KOMUNIKACE - ASFALTOBETON - NOVÁ OBRUSNÁ VRSTVA:126</t>
  </si>
  <si>
    <t>577131111R00</t>
  </si>
  <si>
    <t xml:space="preserve">Beton asfalt. ACO 11+ obrusný, š. do 3 m, tl. 4 cm </t>
  </si>
  <si>
    <t>596215021R00</t>
  </si>
  <si>
    <t xml:space="preserve">Kladení zámkové dlažby tl. 6 cm do drtě tl. 4 cm </t>
  </si>
  <si>
    <t>596215040R00</t>
  </si>
  <si>
    <t>ZPEVNĚNÁ PLOCHA - BETONOVÁ ZATRAVŇOVACÍ DLAŽBA 200x200x80mm :70</t>
  </si>
  <si>
    <t>59245267</t>
  </si>
  <si>
    <t>VAROVNÝ PÁS - RELIÉFNÍ DLAŽBA - ČERVENÁ BARVA:2*1,02</t>
  </si>
  <si>
    <t>59245294</t>
  </si>
  <si>
    <t>SJEZD - DVOJDÍLNÁ BETONOVÁ ZÁMKOVÁ DLAŽBA  230x140x60:5*1,05</t>
  </si>
  <si>
    <t>z části použita vytříděná rozebraná dlažba, zbytek doplněna nová:-58*0,8</t>
  </si>
  <si>
    <t>59248280</t>
  </si>
  <si>
    <t>ZPEVNĚNÁ PLOCHA - BETONOVÁ ZATRAVŇOVACÍ DLAŽBA 200x200x80mm :70*1,02</t>
  </si>
  <si>
    <t>viz kladení dl:</t>
  </si>
  <si>
    <t>8</t>
  </si>
  <si>
    <t>Trubní vedení</t>
  </si>
  <si>
    <t>8 Trubní vedení</t>
  </si>
  <si>
    <t>899102111R00</t>
  </si>
  <si>
    <t xml:space="preserve">Osazení poklopu s rámem do 100 kg </t>
  </si>
  <si>
    <t>kus</t>
  </si>
  <si>
    <t>NOVÝ BETONOVÝ POKLOP  KANALIZAČNÍ ŠACHTY - pojížděný :1</t>
  </si>
  <si>
    <t>831350113RA0</t>
  </si>
  <si>
    <t>ULIČNÍ VPUST, KANALIZAČNÍ PŘÍPOJKA PVC DN 150 :2</t>
  </si>
  <si>
    <t>894411010RAF</t>
  </si>
  <si>
    <t>Vpusť uliční z dílců DN 450,s odkalištěm,napojení DN 150, mříž litina 500x500 40 t, hl. 1,67 m</t>
  </si>
  <si>
    <t>ULIČNÍ VPUST, KANALIZAČNÍ PŘÍPOJKA PVC DN 150 :1</t>
  </si>
  <si>
    <t>55243078.A</t>
  </si>
  <si>
    <t>Poklop šachtový B 125 V DN 400 s bet. prstencem</t>
  </si>
  <si>
    <t>91</t>
  </si>
  <si>
    <t>Doplňující práce na komunikaci</t>
  </si>
  <si>
    <t>91 Doplňující práce na komunikaci</t>
  </si>
  <si>
    <t>914001111R00</t>
  </si>
  <si>
    <t xml:space="preserve">Osazení sloupků dopr.značky vč. beton. základu </t>
  </si>
  <si>
    <t>SKLOPNÝ SLOUPEK:1</t>
  </si>
  <si>
    <t>915711111R00</t>
  </si>
  <si>
    <t xml:space="preserve">Vodorovné značení dělících čar 12 cm střík.barvou </t>
  </si>
  <si>
    <t>VYZNAČENÍ VJEZDU V PLOŠE PARKOVIŠTĚ :2*5</t>
  </si>
  <si>
    <t>915791111R00</t>
  </si>
  <si>
    <t xml:space="preserve">Předznačení pro značení dělící čáry,vodící proužky </t>
  </si>
  <si>
    <t>917862111R00</t>
  </si>
  <si>
    <t xml:space="preserve">Osazení stojat. obrub.bet. s opěrou,lože z C 12/15 </t>
  </si>
  <si>
    <t>SILNIČNÍ OBRUBNÍK BO 15/25 (150/250/1000mm) - NÁŠLAP 100mm :32</t>
  </si>
  <si>
    <t>PŘECHODOVÝ KUS DL. 1,0m :2</t>
  </si>
  <si>
    <t>NÁJEZDOVÝ OBRUBNÍK BO 15/15 (150/150/1000mm) - NÁŠLAP 40mm :40</t>
  </si>
  <si>
    <t>BETONOVÝ OBRUBNÍK BO 10/25 (100/250/1000mm) - PŘEVÝŠENÝ 60mm:40</t>
  </si>
  <si>
    <t>BETONOVÝ OBRUBNÍK BO 10/25 (100/250/1000mm) - ZAPUŠTĚNÝ:7</t>
  </si>
  <si>
    <t>919722212R00</t>
  </si>
  <si>
    <t xml:space="preserve">Dilatační spáry řezané příčné 9 mm,zalití za tepla </t>
  </si>
  <si>
    <t>ZAŘEZÁNÍ STYČNÉ SPÁRY ASFALTU + ZALITÍ  BITUMENOVOU ZÁLIVKOU :41</t>
  </si>
  <si>
    <t>919735112R00</t>
  </si>
  <si>
    <t xml:space="preserve">Řezání stávajícího živičného krytu tl. 5 - 10 cm </t>
  </si>
  <si>
    <t>ZAŘEZÁNÍ STYČNÉ SPÁRY ASFALTU :41</t>
  </si>
  <si>
    <t>PRO NOVOU UV:3</t>
  </si>
  <si>
    <t>976085411R00</t>
  </si>
  <si>
    <t>ODSTRANĚNÍ POKLOPU S MŘÍŽÍ U BETONOVÉ ŠACHTY :1</t>
  </si>
  <si>
    <t>11163611</t>
  </si>
  <si>
    <t>Zálivka asfaltová AZ  B1 bubny</t>
  </si>
  <si>
    <t>ZAŘEZÁNÍ STYČNÉ SPÁRY ASFALTU + ZALITÍ  BITUMENOVOU ZÁLIVKOU :41*0,00025</t>
  </si>
  <si>
    <t>59217001</t>
  </si>
  <si>
    <t>Obrubník parkový betonový 100x250x1000 mm</t>
  </si>
  <si>
    <t>BETONOVÝ OBRUBNÍK BO 10/25 (100/250/1000mm) - PŘEVÝŠENÝ 60mm:40*1,02</t>
  </si>
  <si>
    <t>BETONOVÝ OBRUBNÍK BO 10/25 (100/250/1000mm) - ZAPUŠTĚNÝ:7*1,02</t>
  </si>
  <si>
    <t>59217010</t>
  </si>
  <si>
    <t>Obrubník silniční betonový 150x250x1000 mm</t>
  </si>
  <si>
    <t>SILNIČNÍ OBRUBNÍK BO 15/25 (150/250/1000mm) - NÁŠLAP 100mm :32*1,02</t>
  </si>
  <si>
    <t>59217476</t>
  </si>
  <si>
    <t>Obrubník silniční nájezdový 1000/150/150 šedý</t>
  </si>
  <si>
    <t>NÁJEZDOVÝ OBRUBNÍK BO 15/15 (150/150/1000mm) - NÁŠLAP 40mm :40*1,02</t>
  </si>
  <si>
    <t>59217480</t>
  </si>
  <si>
    <t>Obrubník silniční přechodový L 1000/150/150-250</t>
  </si>
  <si>
    <t>PŘECHODOVÝ KUS DL. 1,0m :1*1,02</t>
  </si>
  <si>
    <t>59217481</t>
  </si>
  <si>
    <t>Obrubník silniční přechodový P 1000/150/150-250</t>
  </si>
  <si>
    <t>74910801</t>
  </si>
  <si>
    <t>specifikace viz tech.zpráva:</t>
  </si>
  <si>
    <t>99</t>
  </si>
  <si>
    <t>Staveništní přesun hmot</t>
  </si>
  <si>
    <t>99 Staveništní přesun hmot</t>
  </si>
  <si>
    <t>998225111R00</t>
  </si>
  <si>
    <t xml:space="preserve">Přesun hmot, pozemní komunikace, kryt živičný </t>
  </si>
  <si>
    <t>D96</t>
  </si>
  <si>
    <t>Přesuny suti a vybouraných hmot</t>
  </si>
  <si>
    <t>D96 Přesuny suti a vybouraných hmot</t>
  </si>
  <si>
    <t>979990001R00</t>
  </si>
  <si>
    <t xml:space="preserve">Poplatek za skládku stavební suti </t>
  </si>
  <si>
    <t xml:space="preserve">Soupisy stavebních prací, dodávek a služeb jsou zpracovány s využitím cenové soustavy RTS a.s
Obsah jednotlivých položek, způsob měření a ostatní další podmínky definující obsah a použití jednotlivých položek jsou obsaženy v ustanoveních příslušných sborníků cenové soustavy RTS - www.cenovasoustava.cz                                                                                                                                                               
Použité položky stavebních prací, které nejsou uvedeny v definované cenové soustavě jsou označeny v čísle položky předponou nebo příponou PC nebo NC. U individuálních (vlastních) položek jsou technické a kvalitativní podmínky definovány popisem položky, technickou zprávou příslušného stavebního objektu případně další přílohou. </t>
  </si>
  <si>
    <t>101-102r0 Zpev.plocha a oprava chodníku</t>
  </si>
  <si>
    <t>VNON</t>
  </si>
  <si>
    <t>Vedlejší a Ostatní náklady</t>
  </si>
  <si>
    <t>ON</t>
  </si>
  <si>
    <t>Ostatní nákldy</t>
  </si>
  <si>
    <t>ON Ostatní nákldy</t>
  </si>
  <si>
    <t>ON1</t>
  </si>
  <si>
    <t>Vytyčení stávajících podzemních inženýrských sítí před zahájením zemních prací</t>
  </si>
  <si>
    <t>soubor</t>
  </si>
  <si>
    <t>Dotčené podzemní inženýrské sítě v zájmovém území stavby</t>
  </si>
  <si>
    <t>ON2</t>
  </si>
  <si>
    <t xml:space="preserve">Dočasná dopravní opatření </t>
  </si>
  <si>
    <t>ON3</t>
  </si>
  <si>
    <t>Zkoušky a revize, kontrolní měření kvality prací zkoušky únosnosti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</si>
  <si>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</si>
  <si>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ON4</t>
  </si>
  <si>
    <t>Dokumentace skutečného provedení stavby uvedení do provozu.</t>
  </si>
  <si>
    <t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</si>
  <si>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</si>
  <si>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ON5</t>
  </si>
  <si>
    <t>ON6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</si>
  <si>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</si>
  <si>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VN</t>
  </si>
  <si>
    <t>Vedlejší náklady</t>
  </si>
  <si>
    <t>VN Vedlejší náklady</t>
  </si>
  <si>
    <t>005111010R</t>
  </si>
  <si>
    <t xml:space="preserve">Geodetické práce po dobu výstavby 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</si>
  <si>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t>
  </si>
  <si>
    <t>005111015R</t>
  </si>
  <si>
    <t xml:space="preserve">Vyhotovení geometrického plánu pro majetkoprávní vypořádání nově realizovaných zpevněných ploch na základě skutečného provedení stavby –  6 ks GP ověřené úředně oprávněným zeměměřičským inženýrem. </t>
  </si>
  <si>
    <t>005121010R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</si>
  <si>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</si>
  <si>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</si>
  <si>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</si>
  <si>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0054500R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</si>
  <si>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</si>
  <si>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VNON Vedlejší a Ostatní náklady</t>
  </si>
  <si>
    <t>Soupis stavebních prací, dodávek a služeb</t>
  </si>
  <si>
    <t>zpracovaný podle zákona č. 137/2006Sb., o veřejných zakázkách a ve znění vyhlášky Ministerstva pro místní rozvoj č. 230/2012Sb., pro veřejnou zakázku na stavební práce</t>
  </si>
  <si>
    <t>Opravy, údržba a průběžné čištění, kropení komunikací a plochu užívaných v průběhu stavby</t>
  </si>
  <si>
    <t>Zajištění venkovního prostoru proti prašnosti při řezání a broušení materiálů  s využitím vodní clony (bet. dlažby, bet. obrubníků, aj.).</t>
  </si>
  <si>
    <t>Geodetické vytyčení staveniště, vytyčení výškových a polohových bodů stavby, zaměření inženýrských sití  vč. zaměření skutečného provedení stavby se zákresem do katastrální mapy (po 4 x vyhotoveních v tištěné formě  a 1 x v digitální formě na CD).</t>
  </si>
  <si>
    <t>Náklady na vyhotovení dokumentace skutečného provedení stavby a její předání objednateli. Vyhotovení dokumentace 3 x v listinné a 1 x na CD digitální formě (v 1x v PDF a 1x v otevřeném formátu), zakreslení změn PD, vč. Revizí, prohlášení o schodě, likvidace odpadů apod.</t>
  </si>
  <si>
    <t xml:space="preserve">D + M dočasného dopravního značení, vč. pronájmu po dobu stavby. Zajištění vydání stanovení přechodné i místní úpravy provozu na pozemních komunikaci a vydání rozhodnutí o částečné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 </t>
  </si>
  <si>
    <t>Zajištění povolení zvláštního užívání komunikací  a veřejných ploch pro realizaci stavby</t>
  </si>
  <si>
    <t>Projednání  a zajištění uzvláštního užívání kom. a veřejných ploch, úhrada vyměřených poplatků a nájemného atd.</t>
  </si>
  <si>
    <t>Kompletační, koordinační a ostatní inženýrská činnost</t>
  </si>
  <si>
    <t xml:space="preserve">Vybudování, provoz a odstranění zařízení staveniště </t>
  </si>
  <si>
    <t>Náklady na zařízení staveniště (globální zařízení (globální zařízení staveniště - GZS) - kryjí náklady na zajištění pomocných provozů nutných k provedení stavebních a montážních prací. Kryjí náklady na nezbytně budované objekty stavby sloužící dočasně.</t>
  </si>
  <si>
    <t>Zajištění kladných závazných stanovisek dotčených orgánů státní správy k vydání kolaudačního souhlasu stavby</t>
  </si>
  <si>
    <t>VN7</t>
  </si>
  <si>
    <t>Očištění vybour. Dlaždic, uložení na palety</t>
  </si>
  <si>
    <t>Rozebrání dlažeb ze zámkové dlažby v kamenivu, pro zpětné využití</t>
  </si>
  <si>
    <t>Odvoz suti a vybour. hmot na meziskládku</t>
  </si>
  <si>
    <t xml:space="preserve">Rozebrání dlažeb ze zámkové dlažby v kamenivu, pro zpětné využití </t>
  </si>
  <si>
    <t>viz výkop :20+6</t>
  </si>
  <si>
    <t>VÝKOP:parkoviště + chodník 20+6</t>
  </si>
  <si>
    <t>přebytek odkopku :26+2-1-2,5</t>
  </si>
  <si>
    <t>Sejmutí ornice, naložení, odvoz a uložení odvoz na meziskládku</t>
  </si>
  <si>
    <t>Rozprostření ornice v rovině tloušťka 15 cm dovoz ornice z meziskládky, osetí trávou</t>
  </si>
  <si>
    <t>Kladení zámkové dlažby tl. 8 cm do drtě tl. 4 cm, vč. Vyplnění spár s dodáním materiálu kam. Drc..4/8 mm</t>
  </si>
  <si>
    <t>Dlažba červená pro nevidomé 20x10x6</t>
  </si>
  <si>
    <t>Dlažba bet.zámková přírodní skladba"palcát" 23x14x6</t>
  </si>
  <si>
    <t>Dlažba vegetační zatrav. 200x200x80 mm šedá</t>
  </si>
  <si>
    <t>Kanalizační přípojka z trub PVC, D 160 mm, s navrtáním do bet. Šachty</t>
  </si>
  <si>
    <t xml:space="preserve"> :1</t>
  </si>
  <si>
    <t>Sloupek parkovací sklopný, odnímatelný s ramenem pozink</t>
  </si>
  <si>
    <t xml:space="preserve">Odvoz suti a vybour. hmot na skládku zhotovitele </t>
  </si>
  <si>
    <t>979024441R00</t>
  </si>
  <si>
    <t>viz žulové obrubníky pro další použití:29</t>
  </si>
  <si>
    <t>Očištění vybour. obrubníků všech beton. loží a výplní</t>
  </si>
  <si>
    <t xml:space="preserve">Výšková a sanační úprava šachty,  Položka zahrnuje všechny nutné práce a materiály pro zvýšení nebo snížení zařízení do výšky 50 cm, sanaci, vymazání šachty včetně doplnění stupadel 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</si>
</sst>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6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9" fontId="8" fillId="0" borderId="16" xfId="1" applyNumberFormat="1" applyFont="1" applyFill="1" applyBorder="1" applyAlignment="1">
      <alignment horizontal="left" vertical="top"/>
    </xf>
    <xf numFmtId="0" fontId="8" fillId="0" borderId="16" xfId="1" applyFont="1" applyFill="1" applyBorder="1" applyAlignment="1">
      <alignment vertical="top" wrapText="1"/>
    </xf>
    <xf numFmtId="49" fontId="8" fillId="0" borderId="16" xfId="1" applyNumberFormat="1" applyFont="1" applyFill="1" applyBorder="1" applyAlignment="1">
      <alignment horizontal="center" shrinkToFit="1"/>
    </xf>
    <xf numFmtId="4" fontId="8" fillId="0" borderId="16" xfId="1" applyNumberFormat="1" applyFont="1" applyFill="1" applyBorder="1" applyAlignment="1">
      <alignment horizontal="right"/>
    </xf>
    <xf numFmtId="4" fontId="8" fillId="0" borderId="16" xfId="1" applyNumberFormat="1" applyFont="1" applyFill="1" applyBorder="1"/>
    <xf numFmtId="49" fontId="3" fillId="0" borderId="17" xfId="1" applyNumberFormat="1" applyFont="1" applyFill="1" applyBorder="1" applyAlignment="1">
      <alignment horizontal="left"/>
    </xf>
    <xf numFmtId="49" fontId="8" fillId="0" borderId="16" xfId="1" applyNumberFormat="1" applyFont="1" applyFill="1" applyBorder="1" applyAlignment="1">
      <alignment horizontal="center" vertical="top" shrinkToFit="1"/>
    </xf>
    <xf numFmtId="4" fontId="8" fillId="0" borderId="16" xfId="1" applyNumberFormat="1" applyFont="1" applyFill="1" applyBorder="1" applyAlignment="1">
      <alignment horizontal="right" vertical="top"/>
    </xf>
    <xf numFmtId="4" fontId="8" fillId="0" borderId="16" xfId="1" applyNumberFormat="1" applyFont="1" applyFill="1" applyBorder="1" applyAlignment="1">
      <alignment vertical="top"/>
    </xf>
    <xf numFmtId="0" fontId="8" fillId="0" borderId="16" xfId="1" applyFont="1" applyFill="1" applyBorder="1" applyAlignment="1">
      <alignment horizontal="center" vertical="top"/>
    </xf>
    <xf numFmtId="0" fontId="1" fillId="0" borderId="4" xfId="1" applyFont="1" applyFill="1" applyBorder="1"/>
    <xf numFmtId="4" fontId="1" fillId="0" borderId="5" xfId="1" applyNumberFormat="1" applyFont="1" applyFill="1" applyBorder="1"/>
    <xf numFmtId="0" fontId="1" fillId="0" borderId="0" xfId="1" applyFont="1" applyFill="1" applyBorder="1"/>
    <xf numFmtId="0" fontId="1" fillId="0" borderId="0" xfId="1" applyFont="1" applyFill="1"/>
    <xf numFmtId="0" fontId="16" fillId="0" borderId="0" xfId="1" applyFont="1" applyFill="1" applyAlignment="1">
      <alignment wrapText="1"/>
    </xf>
    <xf numFmtId="0" fontId="13" fillId="0" borderId="0" xfId="1" applyFont="1" applyFill="1"/>
    <xf numFmtId="0" fontId="3" fillId="0" borderId="17" xfId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right"/>
    </xf>
    <xf numFmtId="4" fontId="17" fillId="0" borderId="65" xfId="1" applyNumberFormat="1" applyFont="1" applyFill="1" applyBorder="1" applyAlignment="1">
      <alignment horizontal="right" wrapText="1"/>
    </xf>
    <xf numFmtId="0" fontId="17" fillId="0" borderId="4" xfId="1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right"/>
    </xf>
    <xf numFmtId="168" fontId="8" fillId="0" borderId="16" xfId="1" applyNumberFormat="1" applyFont="1" applyFill="1" applyBorder="1"/>
    <xf numFmtId="4" fontId="8" fillId="0" borderId="8" xfId="1" applyNumberFormat="1" applyFont="1" applyFill="1" applyBorder="1"/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0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Fill="1" applyBorder="1" applyAlignment="1">
      <alignment horizontal="left" wrapText="1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4" fillId="0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 applyFill="1"/>
    <xf numFmtId="0" fontId="15" fillId="0" borderId="5" xfId="0" applyNumberFormat="1" applyFont="1" applyFill="1" applyBorder="1"/>
    <xf numFmtId="0" fontId="14" fillId="6" borderId="20" xfId="1" applyNumberFormat="1" applyFont="1" applyFill="1" applyBorder="1" applyAlignment="1">
      <alignment horizontal="left" wrapText="1" indent="1"/>
    </xf>
    <xf numFmtId="0" fontId="14" fillId="6" borderId="21" xfId="1" applyNumberFormat="1" applyFont="1" applyFill="1" applyBorder="1" applyAlignment="1">
      <alignment horizontal="left" wrapText="1" indent="1"/>
    </xf>
    <xf numFmtId="0" fontId="14" fillId="6" borderId="18" xfId="1" applyNumberFormat="1" applyFont="1" applyFill="1" applyBorder="1" applyAlignment="1">
      <alignment horizontal="left" wrapText="1" inden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69"/>
  <sheetViews>
    <sheetView showGridLines="0" showZeros="0" topLeftCell="B25" zoomScaleSheetLayoutView="75" workbookViewId="0">
      <selection activeCell="D9" sqref="D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6" customHeight="1" x14ac:dyDescent="0.2"/>
    <row r="2" spans="2:15" ht="17.25" customHeight="1" x14ac:dyDescent="0.25">
      <c r="B2" s="4" t="s">
        <v>345</v>
      </c>
      <c r="E2" s="5"/>
      <c r="F2" s="4"/>
      <c r="G2" s="6"/>
      <c r="H2" s="7" t="s">
        <v>0</v>
      </c>
      <c r="I2" s="8">
        <f ca="1">TODAY()</f>
        <v>43845</v>
      </c>
      <c r="K2" s="3"/>
    </row>
    <row r="3" spans="2:15" ht="25.5" customHeight="1" x14ac:dyDescent="0.2">
      <c r="B3" s="316" t="s">
        <v>346</v>
      </c>
      <c r="C3" s="316"/>
      <c r="D3" s="316"/>
      <c r="E3" s="316"/>
      <c r="F3" s="316"/>
      <c r="G3" s="316"/>
      <c r="H3" s="316"/>
      <c r="I3" s="316"/>
    </row>
    <row r="4" spans="2:15" ht="12" customHeight="1" x14ac:dyDescent="0.2"/>
    <row r="5" spans="2:15" ht="13.5" customHeight="1" x14ac:dyDescent="0.25">
      <c r="C5" s="9" t="s">
        <v>2</v>
      </c>
      <c r="D5" s="10" t="s">
        <v>104</v>
      </c>
      <c r="F5" s="11"/>
      <c r="G5" s="12"/>
      <c r="H5" s="11"/>
      <c r="I5" s="12"/>
      <c r="O5" s="8"/>
    </row>
    <row r="7" spans="2:15" x14ac:dyDescent="0.2">
      <c r="C7" s="13" t="s">
        <v>3</v>
      </c>
      <c r="D7" s="14"/>
      <c r="H7" s="15" t="s">
        <v>4</v>
      </c>
      <c r="J7" s="14"/>
      <c r="K7" s="14"/>
    </row>
    <row r="8" spans="2:15" x14ac:dyDescent="0.2">
      <c r="D8" s="14"/>
      <c r="H8" s="15" t="s">
        <v>5</v>
      </c>
      <c r="J8" s="14"/>
      <c r="K8" s="14"/>
    </row>
    <row r="9" spans="2:15" x14ac:dyDescent="0.2">
      <c r="C9" s="15"/>
      <c r="D9" s="14"/>
      <c r="H9" s="15"/>
      <c r="J9" s="14"/>
    </row>
    <row r="10" spans="2:15" x14ac:dyDescent="0.2">
      <c r="H10" s="15"/>
      <c r="J10" s="14"/>
    </row>
    <row r="11" spans="2:15" x14ac:dyDescent="0.2">
      <c r="C11" s="13" t="s">
        <v>6</v>
      </c>
      <c r="D11" s="14"/>
      <c r="H11" s="15" t="s">
        <v>4</v>
      </c>
      <c r="J11" s="14"/>
      <c r="K11" s="14"/>
    </row>
    <row r="12" spans="2:15" x14ac:dyDescent="0.2">
      <c r="D12" s="14"/>
      <c r="H12" s="15" t="s">
        <v>5</v>
      </c>
      <c r="J12" s="14"/>
      <c r="K12" s="14"/>
    </row>
    <row r="13" spans="2:15" ht="12" customHeight="1" x14ac:dyDescent="0.2">
      <c r="C13" s="15"/>
      <c r="D13" s="14"/>
      <c r="J13" s="15"/>
    </row>
    <row r="14" spans="2:15" ht="13.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J15" s="15"/>
    </row>
    <row r="16" spans="2:15" ht="11.25" customHeight="1" x14ac:dyDescent="0.2">
      <c r="C16" s="16" t="s">
        <v>9</v>
      </c>
      <c r="H16" s="16" t="s">
        <v>9</v>
      </c>
    </row>
    <row r="17" spans="2:12" ht="12.7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2:12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317">
        <f>ROUND(G31,0)</f>
        <v>0</v>
      </c>
      <c r="J19" s="318"/>
      <c r="K19" s="31"/>
    </row>
    <row r="20" spans="2:12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319">
        <f>ROUND(I19*D20/100,0)</f>
        <v>0</v>
      </c>
      <c r="J20" s="320"/>
      <c r="K20" s="31"/>
    </row>
    <row r="21" spans="2:12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319">
        <f>ROUND(H31,0)</f>
        <v>0</v>
      </c>
      <c r="J21" s="320"/>
      <c r="K21" s="31"/>
    </row>
    <row r="22" spans="2:12" ht="13.5" thickBot="1" x14ac:dyDescent="0.25">
      <c r="B22" s="25" t="s">
        <v>13</v>
      </c>
      <c r="C22" s="26"/>
      <c r="D22" s="27">
        <f>SazbaDPH2</f>
        <v>21</v>
      </c>
      <c r="E22" s="28" t="s">
        <v>12</v>
      </c>
      <c r="F22" s="34"/>
      <c r="G22" s="35"/>
      <c r="H22" s="35"/>
      <c r="I22" s="321">
        <f>ROUND(I21*D21/100,0)</f>
        <v>0</v>
      </c>
      <c r="J22" s="322"/>
      <c r="K22" s="31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314">
        <f>SUM(I19:I22)</f>
        <v>0</v>
      </c>
      <c r="J23" s="315"/>
      <c r="K23" s="41"/>
    </row>
    <row r="26" spans="2:12" ht="1.5" customHeight="1" x14ac:dyDescent="0.2"/>
    <row r="27" spans="2:12" ht="15.75" customHeight="1" x14ac:dyDescent="0.25">
      <c r="B27" s="10" t="s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16</v>
      </c>
      <c r="C29" s="45"/>
      <c r="D29" s="45"/>
      <c r="E29" s="46"/>
      <c r="F29" s="47" t="s">
        <v>17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18</v>
      </c>
      <c r="J29" s="47" t="s">
        <v>12</v>
      </c>
    </row>
    <row r="30" spans="2:12" x14ac:dyDescent="0.2">
      <c r="B30" s="49" t="s">
        <v>106</v>
      </c>
      <c r="C30" s="50" t="s">
        <v>107</v>
      </c>
      <c r="D30" s="51"/>
      <c r="E30" s="52"/>
      <c r="F30" s="53">
        <f>G30+H30+I30</f>
        <v>0</v>
      </c>
      <c r="G30" s="54">
        <v>0</v>
      </c>
      <c r="H30" s="55">
        <f>H40</f>
        <v>0</v>
      </c>
      <c r="I30" s="55">
        <f t="shared" ref="I30" si="0">(G30*SazbaDPH1)/100+(H30*SazbaDPH2)/100</f>
        <v>0</v>
      </c>
      <c r="J30" s="56" t="str">
        <f t="shared" ref="J30" si="1">IF(CelkemObjekty=0,"",F30/CelkemObjekty*100)</f>
        <v/>
      </c>
    </row>
    <row r="31" spans="2:12" ht="17.25" customHeight="1" x14ac:dyDescent="0.2">
      <c r="B31" s="64" t="s">
        <v>19</v>
      </c>
      <c r="C31" s="65"/>
      <c r="D31" s="66"/>
      <c r="E31" s="67"/>
      <c r="F31" s="68">
        <f>SUM(F30:F30)</f>
        <v>0</v>
      </c>
      <c r="G31" s="68">
        <f>SUM(G30:G30)</f>
        <v>0</v>
      </c>
      <c r="H31" s="68">
        <f>SUM(H30:H30)</f>
        <v>0</v>
      </c>
      <c r="I31" s="68">
        <f>SUM(I30:I30)</f>
        <v>0</v>
      </c>
      <c r="J31" s="69" t="str">
        <f t="shared" ref="J31" si="2">IF(CelkemObjekty=0,"",F31/CelkemObjekty*100)</f>
        <v/>
      </c>
    </row>
    <row r="32" spans="2:12" x14ac:dyDescent="0.2"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2:11" ht="9.75" customHeight="1" x14ac:dyDescent="0.2">
      <c r="B33" s="70"/>
      <c r="C33" s="70"/>
      <c r="D33" s="70"/>
      <c r="E33" s="70"/>
      <c r="F33" s="70"/>
      <c r="G33" s="70"/>
      <c r="H33" s="70"/>
      <c r="I33" s="70"/>
      <c r="J33" s="70"/>
      <c r="K33" s="70"/>
    </row>
    <row r="34" spans="2:11" ht="7.5" customHeight="1" x14ac:dyDescent="0.2"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spans="2:11" ht="18" x14ac:dyDescent="0.25">
      <c r="B35" s="10" t="s">
        <v>20</v>
      </c>
      <c r="C35" s="42"/>
      <c r="D35" s="42"/>
      <c r="E35" s="42"/>
      <c r="F35" s="42"/>
      <c r="G35" s="42"/>
      <c r="H35" s="42"/>
      <c r="I35" s="42"/>
      <c r="J35" s="42"/>
      <c r="K35" s="70"/>
    </row>
    <row r="36" spans="2:11" x14ac:dyDescent="0.2">
      <c r="K36" s="70"/>
    </row>
    <row r="37" spans="2:11" ht="25.5" x14ac:dyDescent="0.2">
      <c r="B37" s="71" t="s">
        <v>21</v>
      </c>
      <c r="C37" s="72" t="s">
        <v>22</v>
      </c>
      <c r="D37" s="45"/>
      <c r="E37" s="46"/>
      <c r="F37" s="47" t="s">
        <v>17</v>
      </c>
      <c r="G37" s="48" t="str">
        <f>CONCATENATE("Základ DPH ",SazbaDPH1," %")</f>
        <v>Základ DPH 15 %</v>
      </c>
      <c r="H37" s="47" t="str">
        <f>CONCATENATE("Základ DPH ",SazbaDPH2," %")</f>
        <v>Základ DPH 21 %</v>
      </c>
      <c r="I37" s="48" t="s">
        <v>18</v>
      </c>
      <c r="J37" s="47" t="s">
        <v>12</v>
      </c>
    </row>
    <row r="38" spans="2:11" x14ac:dyDescent="0.2">
      <c r="B38" s="73" t="s">
        <v>106</v>
      </c>
      <c r="C38" s="74" t="s">
        <v>308</v>
      </c>
      <c r="D38" s="51"/>
      <c r="E38" s="52"/>
      <c r="F38" s="53">
        <f>G38+H38+I38</f>
        <v>0</v>
      </c>
      <c r="G38" s="54">
        <v>0</v>
      </c>
      <c r="H38" s="55">
        <f>'SO1012 101-102r0 KL'!C23</f>
        <v>0</v>
      </c>
      <c r="I38" s="62">
        <f t="shared" ref="I38:I39" si="3">(G38*SazbaDPH1)/100+(H38*SazbaDPH2)/100</f>
        <v>0</v>
      </c>
      <c r="J38" s="56" t="str">
        <f t="shared" ref="J38:J39" si="4">IF(CelkemObjekty=0,"",F38/CelkemObjekty*100)</f>
        <v/>
      </c>
    </row>
    <row r="39" spans="2:11" x14ac:dyDescent="0.2">
      <c r="B39" s="75" t="s">
        <v>106</v>
      </c>
      <c r="C39" s="76" t="s">
        <v>344</v>
      </c>
      <c r="D39" s="59"/>
      <c r="E39" s="60"/>
      <c r="F39" s="61">
        <f t="shared" ref="F39" si="5">G39+H39+I39</f>
        <v>0</v>
      </c>
      <c r="G39" s="62">
        <v>0</v>
      </c>
      <c r="H39" s="63">
        <f>'SO1012 VNON KL'!C23</f>
        <v>0</v>
      </c>
      <c r="I39" s="62">
        <f t="shared" si="3"/>
        <v>0</v>
      </c>
      <c r="J39" s="56" t="str">
        <f t="shared" si="4"/>
        <v/>
      </c>
    </row>
    <row r="40" spans="2:11" x14ac:dyDescent="0.2">
      <c r="B40" s="64" t="s">
        <v>19</v>
      </c>
      <c r="C40" s="65"/>
      <c r="D40" s="66"/>
      <c r="E40" s="67"/>
      <c r="F40" s="68">
        <f>SUM(F38:F39)</f>
        <v>0</v>
      </c>
      <c r="G40" s="77">
        <f>SUM(G38:G39)</f>
        <v>0</v>
      </c>
      <c r="H40" s="68">
        <f>SUM(H38:H39)</f>
        <v>0</v>
      </c>
      <c r="I40" s="77">
        <f>SUM(I38:I39)</f>
        <v>0</v>
      </c>
      <c r="J40" s="69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  <row r="45" spans="2:11" ht="20.25" customHeight="1" x14ac:dyDescent="0.25">
      <c r="B45" s="10" t="s">
        <v>23</v>
      </c>
      <c r="C45" s="42"/>
      <c r="D45" s="42"/>
      <c r="E45" s="42"/>
      <c r="F45" s="42"/>
      <c r="G45" s="42"/>
      <c r="H45" s="42"/>
      <c r="I45" s="42"/>
      <c r="J45" s="42"/>
    </row>
    <row r="46" spans="2:11" ht="9" customHeight="1" x14ac:dyDescent="0.2"/>
    <row r="47" spans="2:11" x14ac:dyDescent="0.2">
      <c r="B47" s="44" t="s">
        <v>24</v>
      </c>
      <c r="C47" s="45"/>
      <c r="D47" s="45"/>
      <c r="E47" s="47" t="s">
        <v>12</v>
      </c>
      <c r="F47" s="47" t="s">
        <v>25</v>
      </c>
      <c r="G47" s="48" t="s">
        <v>26</v>
      </c>
      <c r="H47" s="47" t="s">
        <v>27</v>
      </c>
      <c r="I47" s="48" t="s">
        <v>28</v>
      </c>
      <c r="J47" s="78" t="s">
        <v>29</v>
      </c>
    </row>
    <row r="48" spans="2:11" x14ac:dyDescent="0.2">
      <c r="B48" s="49" t="s">
        <v>112</v>
      </c>
      <c r="C48" s="50" t="s">
        <v>101</v>
      </c>
      <c r="D48" s="51"/>
      <c r="E48" s="79" t="str">
        <f t="shared" ref="E48:E58" si="7">IF(SUM(SoucetDilu)=0,"",SUM(F48:J48)/SUM(SoucetDilu)*100)</f>
        <v/>
      </c>
      <c r="F48" s="55">
        <f>'SO1012 101-102r0 Rek'!E7</f>
        <v>0</v>
      </c>
      <c r="G48" s="54">
        <v>0</v>
      </c>
      <c r="H48" s="55">
        <v>0</v>
      </c>
      <c r="I48" s="54">
        <v>0</v>
      </c>
      <c r="J48" s="55">
        <v>0</v>
      </c>
    </row>
    <row r="49" spans="2:10" x14ac:dyDescent="0.2">
      <c r="B49" s="57" t="s">
        <v>100</v>
      </c>
      <c r="C49" s="58" t="s">
        <v>101</v>
      </c>
      <c r="D49" s="59"/>
      <c r="E49" s="80" t="str">
        <f t="shared" si="7"/>
        <v/>
      </c>
      <c r="F49" s="63">
        <f>'SO1012 101-102r0 Rek'!E8</f>
        <v>0</v>
      </c>
      <c r="G49" s="62">
        <v>0</v>
      </c>
      <c r="H49" s="63">
        <v>0</v>
      </c>
      <c r="I49" s="62">
        <v>0</v>
      </c>
      <c r="J49" s="63">
        <v>0</v>
      </c>
    </row>
    <row r="50" spans="2:10" x14ac:dyDescent="0.2">
      <c r="B50" s="57" t="s">
        <v>184</v>
      </c>
      <c r="C50" s="58" t="s">
        <v>185</v>
      </c>
      <c r="D50" s="59"/>
      <c r="E50" s="80" t="str">
        <f t="shared" si="7"/>
        <v/>
      </c>
      <c r="F50" s="63">
        <f>'SO1012 101-102r0 Rek'!E9</f>
        <v>0</v>
      </c>
      <c r="G50" s="62">
        <v>0</v>
      </c>
      <c r="H50" s="63">
        <v>0</v>
      </c>
      <c r="I50" s="62">
        <v>0</v>
      </c>
      <c r="J50" s="63">
        <v>0</v>
      </c>
    </row>
    <row r="51" spans="2:10" x14ac:dyDescent="0.2">
      <c r="B51" s="57" t="s">
        <v>200</v>
      </c>
      <c r="C51" s="58" t="s">
        <v>201</v>
      </c>
      <c r="D51" s="59"/>
      <c r="E51" s="80" t="str">
        <f t="shared" si="7"/>
        <v/>
      </c>
      <c r="F51" s="63">
        <f>'SO1012 101-102r0 Rek'!E10</f>
        <v>0</v>
      </c>
      <c r="G51" s="62">
        <v>0</v>
      </c>
      <c r="H51" s="63">
        <v>0</v>
      </c>
      <c r="I51" s="62">
        <v>0</v>
      </c>
      <c r="J51" s="63">
        <v>0</v>
      </c>
    </row>
    <row r="52" spans="2:10" x14ac:dyDescent="0.2">
      <c r="B52" s="57" t="s">
        <v>236</v>
      </c>
      <c r="C52" s="58" t="s">
        <v>237</v>
      </c>
      <c r="D52" s="59"/>
      <c r="E52" s="80" t="str">
        <f t="shared" si="7"/>
        <v/>
      </c>
      <c r="F52" s="63">
        <f>'SO1012 101-102r0 Rek'!E11</f>
        <v>0</v>
      </c>
      <c r="G52" s="62">
        <v>0</v>
      </c>
      <c r="H52" s="63">
        <v>0</v>
      </c>
      <c r="I52" s="62">
        <v>0</v>
      </c>
      <c r="J52" s="63">
        <v>0</v>
      </c>
    </row>
    <row r="53" spans="2:10" x14ac:dyDescent="0.2">
      <c r="B53" s="57" t="s">
        <v>250</v>
      </c>
      <c r="C53" s="58" t="s">
        <v>251</v>
      </c>
      <c r="D53" s="59"/>
      <c r="E53" s="80" t="str">
        <f t="shared" si="7"/>
        <v/>
      </c>
      <c r="F53" s="63">
        <f>'SO1012 101-102r0 Rek'!E12</f>
        <v>0</v>
      </c>
      <c r="G53" s="62">
        <v>0</v>
      </c>
      <c r="H53" s="63">
        <v>0</v>
      </c>
      <c r="I53" s="62">
        <v>0</v>
      </c>
      <c r="J53" s="63">
        <v>0</v>
      </c>
    </row>
    <row r="54" spans="2:10" x14ac:dyDescent="0.2">
      <c r="B54" s="57" t="s">
        <v>297</v>
      </c>
      <c r="C54" s="58" t="s">
        <v>298</v>
      </c>
      <c r="D54" s="59"/>
      <c r="E54" s="80" t="str">
        <f t="shared" si="7"/>
        <v/>
      </c>
      <c r="F54" s="63">
        <f>'SO1012 101-102r0 Rek'!E13</f>
        <v>0</v>
      </c>
      <c r="G54" s="62">
        <v>0</v>
      </c>
      <c r="H54" s="63">
        <v>0</v>
      </c>
      <c r="I54" s="62">
        <v>0</v>
      </c>
      <c r="J54" s="63">
        <v>0</v>
      </c>
    </row>
    <row r="55" spans="2:10" x14ac:dyDescent="0.2">
      <c r="B55" s="57" t="s">
        <v>302</v>
      </c>
      <c r="C55" s="58" t="s">
        <v>303</v>
      </c>
      <c r="D55" s="59"/>
      <c r="E55" s="80" t="str">
        <f t="shared" si="7"/>
        <v/>
      </c>
      <c r="F55" s="63">
        <f>'SO1012 101-102r0 Rek'!E14</f>
        <v>0</v>
      </c>
      <c r="G55" s="62">
        <v>0</v>
      </c>
      <c r="H55" s="63">
        <v>0</v>
      </c>
      <c r="I55" s="62">
        <v>0</v>
      </c>
      <c r="J55" s="63">
        <v>0</v>
      </c>
    </row>
    <row r="56" spans="2:10" x14ac:dyDescent="0.2">
      <c r="B56" s="57" t="s">
        <v>311</v>
      </c>
      <c r="C56" s="58" t="s">
        <v>312</v>
      </c>
      <c r="D56" s="59"/>
      <c r="E56" s="80" t="str">
        <f t="shared" si="7"/>
        <v/>
      </c>
      <c r="F56" s="63">
        <v>0</v>
      </c>
      <c r="G56" s="62">
        <f>'SO1012 VNON Rek'!F7</f>
        <v>0</v>
      </c>
      <c r="H56" s="63">
        <v>0</v>
      </c>
      <c r="I56" s="62">
        <v>0</v>
      </c>
      <c r="J56" s="63">
        <v>0</v>
      </c>
    </row>
    <row r="57" spans="2:10" x14ac:dyDescent="0.2">
      <c r="B57" s="57" t="s">
        <v>330</v>
      </c>
      <c r="C57" s="58" t="s">
        <v>331</v>
      </c>
      <c r="D57" s="59"/>
      <c r="E57" s="80" t="str">
        <f t="shared" si="7"/>
        <v/>
      </c>
      <c r="F57" s="63">
        <v>0</v>
      </c>
      <c r="G57" s="62">
        <f>'SO1012 VNON Rek'!F8</f>
        <v>0</v>
      </c>
      <c r="H57" s="63">
        <v>0</v>
      </c>
      <c r="I57" s="62">
        <v>0</v>
      </c>
      <c r="J57" s="63">
        <v>0</v>
      </c>
    </row>
    <row r="58" spans="2:10" x14ac:dyDescent="0.2">
      <c r="B58" s="64" t="s">
        <v>19</v>
      </c>
      <c r="C58" s="65"/>
      <c r="D58" s="66"/>
      <c r="E58" s="81" t="str">
        <f t="shared" si="7"/>
        <v/>
      </c>
      <c r="F58" s="68">
        <f>SUM(F48:F57)</f>
        <v>0</v>
      </c>
      <c r="G58" s="77">
        <f>SUM(G48:G57)</f>
        <v>0</v>
      </c>
      <c r="H58" s="68">
        <f>SUM(H48:H57)</f>
        <v>0</v>
      </c>
      <c r="I58" s="77">
        <f>SUM(I48:I57)</f>
        <v>0</v>
      </c>
      <c r="J58" s="68">
        <f>SUM(J48:J57)</f>
        <v>0</v>
      </c>
    </row>
    <row r="59" spans="2:10" hidden="1" x14ac:dyDescent="0.2"/>
    <row r="60" spans="2:10" ht="2.25" hidden="1" customHeight="1" x14ac:dyDescent="0.2"/>
    <row r="61" spans="2:10" ht="1.5" hidden="1" customHeight="1" x14ac:dyDescent="0.2"/>
    <row r="62" spans="2:10" ht="0.75" hidden="1" customHeight="1" x14ac:dyDescent="0.2"/>
    <row r="63" spans="2:10" ht="0.75" hidden="1" customHeight="1" x14ac:dyDescent="0.2"/>
    <row r="64" spans="2:10" ht="0.75" hidden="1" customHeight="1" x14ac:dyDescent="0.2"/>
    <row r="65" spans="2:10" ht="18" hidden="1" x14ac:dyDescent="0.25">
      <c r="B65" s="10" t="s">
        <v>30</v>
      </c>
      <c r="C65" s="42"/>
      <c r="D65" s="42"/>
      <c r="E65" s="42"/>
      <c r="F65" s="42"/>
      <c r="G65" s="42"/>
      <c r="H65" s="42"/>
      <c r="I65" s="42"/>
      <c r="J65" s="42"/>
    </row>
    <row r="66" spans="2:10" hidden="1" x14ac:dyDescent="0.2"/>
    <row r="67" spans="2:10" hidden="1" x14ac:dyDescent="0.2">
      <c r="B67" s="44" t="s">
        <v>31</v>
      </c>
      <c r="C67" s="45"/>
      <c r="D67" s="45"/>
      <c r="E67" s="82"/>
      <c r="F67" s="83"/>
      <c r="G67" s="48"/>
      <c r="H67" s="47" t="s">
        <v>17</v>
      </c>
      <c r="I67" s="1"/>
      <c r="J67" s="1"/>
    </row>
    <row r="68" spans="2:10" hidden="1" x14ac:dyDescent="0.2">
      <c r="B68" s="64" t="s">
        <v>19</v>
      </c>
      <c r="C68" s="65"/>
      <c r="D68" s="66"/>
      <c r="E68" s="84"/>
      <c r="F68" s="85"/>
      <c r="G68" s="77"/>
      <c r="H68" s="68">
        <v>0</v>
      </c>
      <c r="I68" s="1"/>
      <c r="J68" s="1"/>
    </row>
    <row r="69" spans="2:10" x14ac:dyDescent="0.2">
      <c r="I69" s="1"/>
      <c r="J69" s="1"/>
    </row>
  </sheetData>
  <sortState ref="B831:K840">
    <sortCondition ref="B831"/>
  </sortState>
  <mergeCells count="6">
    <mergeCell ref="I23:J23"/>
    <mergeCell ref="B3:I3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showZeros="0" workbookViewId="0">
      <selection activeCell="C9" sqref="C9:E9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6" t="s">
        <v>32</v>
      </c>
      <c r="B1" s="87"/>
      <c r="C1" s="87"/>
      <c r="D1" s="87"/>
      <c r="E1" s="87"/>
      <c r="F1" s="87"/>
      <c r="G1" s="87"/>
    </row>
    <row r="2" spans="1:57" ht="12.75" customHeight="1" x14ac:dyDescent="0.2">
      <c r="A2" s="88" t="s">
        <v>33</v>
      </c>
      <c r="B2" s="89"/>
      <c r="C2" s="90" t="s">
        <v>111</v>
      </c>
      <c r="D2" s="90" t="s">
        <v>107</v>
      </c>
      <c r="E2" s="91"/>
      <c r="F2" s="92" t="s">
        <v>34</v>
      </c>
      <c r="G2" s="93" t="s">
        <v>109</v>
      </c>
    </row>
    <row r="3" spans="1:57" ht="3" hidden="1" customHeight="1" x14ac:dyDescent="0.2">
      <c r="A3" s="94"/>
      <c r="B3" s="95"/>
      <c r="C3" s="96"/>
      <c r="D3" s="96"/>
      <c r="E3" s="97"/>
      <c r="F3" s="98"/>
      <c r="G3" s="99"/>
    </row>
    <row r="4" spans="1:57" ht="12" customHeight="1" x14ac:dyDescent="0.2">
      <c r="A4" s="100" t="s">
        <v>35</v>
      </c>
      <c r="B4" s="95"/>
      <c r="C4" s="96"/>
      <c r="D4" s="96"/>
      <c r="E4" s="97"/>
      <c r="F4" s="98" t="s">
        <v>36</v>
      </c>
      <c r="G4" s="101"/>
    </row>
    <row r="5" spans="1:57" ht="12.95" customHeight="1" x14ac:dyDescent="0.2">
      <c r="A5" s="102" t="s">
        <v>106</v>
      </c>
      <c r="B5" s="103"/>
      <c r="C5" s="104" t="s">
        <v>107</v>
      </c>
      <c r="D5" s="105"/>
      <c r="E5" s="103"/>
      <c r="F5" s="98" t="s">
        <v>37</v>
      </c>
      <c r="G5" s="99" t="s">
        <v>110</v>
      </c>
    </row>
    <row r="6" spans="1:57" ht="12.95" customHeight="1" x14ac:dyDescent="0.2">
      <c r="A6" s="100" t="s">
        <v>38</v>
      </c>
      <c r="B6" s="95"/>
      <c r="C6" s="96"/>
      <c r="D6" s="96"/>
      <c r="E6" s="97"/>
      <c r="F6" s="106" t="s">
        <v>39</v>
      </c>
      <c r="G6" s="107">
        <v>272</v>
      </c>
      <c r="O6" s="108"/>
    </row>
    <row r="7" spans="1:57" ht="12.95" customHeight="1" x14ac:dyDescent="0.2">
      <c r="A7" s="109" t="s">
        <v>103</v>
      </c>
      <c r="B7" s="110"/>
      <c r="C7" s="111" t="s">
        <v>104</v>
      </c>
      <c r="D7" s="112"/>
      <c r="E7" s="112"/>
      <c r="F7" s="113" t="s">
        <v>40</v>
      </c>
      <c r="G7" s="107">
        <f>IF(G6=0,,ROUND((F30+F32)/G6,1))</f>
        <v>0</v>
      </c>
    </row>
    <row r="8" spans="1:57" x14ac:dyDescent="0.2">
      <c r="A8" s="114" t="s">
        <v>41</v>
      </c>
      <c r="B8" s="98"/>
      <c r="C8" s="325"/>
      <c r="D8" s="325"/>
      <c r="E8" s="326"/>
      <c r="F8" s="115" t="s">
        <v>42</v>
      </c>
      <c r="G8" s="116"/>
      <c r="H8" s="117"/>
      <c r="I8" s="118"/>
    </row>
    <row r="9" spans="1:57" x14ac:dyDescent="0.2">
      <c r="A9" s="114" t="s">
        <v>43</v>
      </c>
      <c r="B9" s="98"/>
      <c r="C9" s="325"/>
      <c r="D9" s="325"/>
      <c r="E9" s="326"/>
      <c r="F9" s="98"/>
      <c r="G9" s="119"/>
      <c r="H9" s="120"/>
    </row>
    <row r="10" spans="1:57" x14ac:dyDescent="0.2">
      <c r="A10" s="114" t="s">
        <v>44</v>
      </c>
      <c r="B10" s="98"/>
      <c r="C10" s="325"/>
      <c r="D10" s="325"/>
      <c r="E10" s="325"/>
      <c r="F10" s="121"/>
      <c r="G10" s="122"/>
      <c r="H10" s="123"/>
    </row>
    <row r="11" spans="1:57" ht="13.5" customHeight="1" x14ac:dyDescent="0.2">
      <c r="A11" s="114" t="s">
        <v>45</v>
      </c>
      <c r="B11" s="98"/>
      <c r="C11" s="325"/>
      <c r="D11" s="325"/>
      <c r="E11" s="325"/>
      <c r="F11" s="124" t="s">
        <v>46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47</v>
      </c>
      <c r="B12" s="95"/>
      <c r="C12" s="327"/>
      <c r="D12" s="327"/>
      <c r="E12" s="327"/>
      <c r="F12" s="128" t="s">
        <v>48</v>
      </c>
      <c r="G12" s="129"/>
      <c r="H12" s="120"/>
    </row>
    <row r="13" spans="1:57" ht="28.5" customHeight="1" thickBot="1" x14ac:dyDescent="0.25">
      <c r="A13" s="130" t="s">
        <v>49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50</v>
      </c>
      <c r="B14" s="135"/>
      <c r="C14" s="136"/>
      <c r="D14" s="137" t="s">
        <v>51</v>
      </c>
      <c r="E14" s="138"/>
      <c r="F14" s="138"/>
      <c r="G14" s="136"/>
    </row>
    <row r="15" spans="1:57" ht="15.95" customHeight="1" x14ac:dyDescent="0.2">
      <c r="A15" s="139"/>
      <c r="B15" s="140" t="s">
        <v>52</v>
      </c>
      <c r="C15" s="141">
        <f>'SO1012 101-102r0 Rek'!E15</f>
        <v>0</v>
      </c>
      <c r="D15" s="142">
        <f>'SO1012 101-102r0 Rek'!A23</f>
        <v>0</v>
      </c>
      <c r="E15" s="143"/>
      <c r="F15" s="144"/>
      <c r="G15" s="141">
        <f>'SO1012 101-102r0 Rek'!I23</f>
        <v>0</v>
      </c>
    </row>
    <row r="16" spans="1:57" ht="15.95" customHeight="1" x14ac:dyDescent="0.2">
      <c r="A16" s="139" t="s">
        <v>53</v>
      </c>
      <c r="B16" s="140" t="s">
        <v>54</v>
      </c>
      <c r="C16" s="141">
        <f>'SO1012 101-102r0 Rek'!F15</f>
        <v>0</v>
      </c>
      <c r="D16" s="94"/>
      <c r="E16" s="145"/>
      <c r="F16" s="146"/>
      <c r="G16" s="141"/>
    </row>
    <row r="17" spans="1:7" ht="15.95" customHeight="1" x14ac:dyDescent="0.2">
      <c r="A17" s="139" t="s">
        <v>55</v>
      </c>
      <c r="B17" s="140" t="s">
        <v>56</v>
      </c>
      <c r="C17" s="141">
        <f>'SO1012 101-102r0 Rek'!H15</f>
        <v>0</v>
      </c>
      <c r="D17" s="94"/>
      <c r="E17" s="145"/>
      <c r="F17" s="146"/>
      <c r="G17" s="141"/>
    </row>
    <row r="18" spans="1:7" ht="15.95" customHeight="1" x14ac:dyDescent="0.2">
      <c r="A18" s="147" t="s">
        <v>57</v>
      </c>
      <c r="B18" s="148" t="s">
        <v>58</v>
      </c>
      <c r="C18" s="141">
        <f>'SO1012 101-102r0 Rek'!G15</f>
        <v>0</v>
      </c>
      <c r="D18" s="94"/>
      <c r="E18" s="145"/>
      <c r="F18" s="146"/>
      <c r="G18" s="141"/>
    </row>
    <row r="19" spans="1:7" ht="15.95" customHeight="1" x14ac:dyDescent="0.2">
      <c r="A19" s="149" t="s">
        <v>59</v>
      </c>
      <c r="B19" s="140"/>
      <c r="C19" s="141">
        <f>SUM(C15:C18)</f>
        <v>0</v>
      </c>
      <c r="D19" s="94"/>
      <c r="E19" s="145"/>
      <c r="F19" s="146"/>
      <c r="G19" s="141"/>
    </row>
    <row r="20" spans="1:7" ht="15.95" customHeight="1" x14ac:dyDescent="0.2">
      <c r="A20" s="149"/>
      <c r="B20" s="140"/>
      <c r="C20" s="141"/>
      <c r="D20" s="94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'SO1012 101-102r0 Rek'!I15</f>
        <v>0</v>
      </c>
      <c r="D21" s="94"/>
      <c r="E21" s="145"/>
      <c r="F21" s="146"/>
      <c r="G21" s="141"/>
    </row>
    <row r="22" spans="1:7" ht="15.95" customHeight="1" x14ac:dyDescent="0.2">
      <c r="A22" s="150" t="s">
        <v>60</v>
      </c>
      <c r="B22" s="120"/>
      <c r="C22" s="141">
        <f>C19+C21</f>
        <v>0</v>
      </c>
      <c r="D22" s="94" t="s">
        <v>61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23" t="s">
        <v>62</v>
      </c>
      <c r="B23" s="324"/>
      <c r="C23" s="151">
        <f>C22+G23</f>
        <v>0</v>
      </c>
      <c r="D23" s="152" t="s">
        <v>63</v>
      </c>
      <c r="E23" s="153"/>
      <c r="F23" s="154"/>
      <c r="G23" s="141">
        <f>'SO1012 101-102r0 Rek'!H21</f>
        <v>0</v>
      </c>
    </row>
    <row r="24" spans="1:7" x14ac:dyDescent="0.2">
      <c r="A24" s="155" t="s">
        <v>64</v>
      </c>
      <c r="B24" s="156"/>
      <c r="C24" s="157"/>
      <c r="D24" s="156" t="s">
        <v>65</v>
      </c>
      <c r="E24" s="156"/>
      <c r="F24" s="158" t="s">
        <v>66</v>
      </c>
      <c r="G24" s="159"/>
    </row>
    <row r="25" spans="1:7" x14ac:dyDescent="0.2">
      <c r="A25" s="150" t="s">
        <v>67</v>
      </c>
      <c r="B25" s="120"/>
      <c r="C25" s="160"/>
      <c r="D25" s="120" t="s">
        <v>67</v>
      </c>
      <c r="F25" s="161" t="s">
        <v>67</v>
      </c>
      <c r="G25" s="162"/>
    </row>
    <row r="26" spans="1:7" ht="37.5" customHeight="1" x14ac:dyDescent="0.2">
      <c r="A26" s="150" t="s">
        <v>68</v>
      </c>
      <c r="B26" s="163"/>
      <c r="C26" s="160"/>
      <c r="D26" s="120" t="s">
        <v>68</v>
      </c>
      <c r="F26" s="161" t="s">
        <v>68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69</v>
      </c>
      <c r="B28" s="120"/>
      <c r="C28" s="160"/>
      <c r="D28" s="161" t="s">
        <v>70</v>
      </c>
      <c r="E28" s="160"/>
      <c r="F28" s="165" t="s">
        <v>70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71</v>
      </c>
      <c r="E30" s="171"/>
      <c r="F30" s="329">
        <f>C23-F32</f>
        <v>0</v>
      </c>
      <c r="G30" s="330"/>
    </row>
    <row r="31" spans="1:7" x14ac:dyDescent="0.2">
      <c r="A31" s="168" t="s">
        <v>72</v>
      </c>
      <c r="B31" s="169"/>
      <c r="C31" s="170">
        <f>C30</f>
        <v>21</v>
      </c>
      <c r="D31" s="169" t="s">
        <v>73</v>
      </c>
      <c r="E31" s="171"/>
      <c r="F31" s="329">
        <f>ROUND(PRODUCT(F30,C31/100),0)</f>
        <v>0</v>
      </c>
      <c r="G31" s="330"/>
    </row>
    <row r="32" spans="1:7" x14ac:dyDescent="0.2">
      <c r="A32" s="168" t="s">
        <v>11</v>
      </c>
      <c r="B32" s="169"/>
      <c r="C32" s="170">
        <v>0</v>
      </c>
      <c r="D32" s="169" t="s">
        <v>73</v>
      </c>
      <c r="E32" s="171"/>
      <c r="F32" s="329">
        <v>0</v>
      </c>
      <c r="G32" s="330"/>
    </row>
    <row r="33" spans="1:8" x14ac:dyDescent="0.2">
      <c r="A33" s="168" t="s">
        <v>72</v>
      </c>
      <c r="B33" s="172"/>
      <c r="C33" s="173">
        <f>C32</f>
        <v>0</v>
      </c>
      <c r="D33" s="169" t="s">
        <v>73</v>
      </c>
      <c r="E33" s="146"/>
      <c r="F33" s="329">
        <f>ROUND(PRODUCT(F32,C33/100),0)</f>
        <v>0</v>
      </c>
      <c r="G33" s="330"/>
    </row>
    <row r="34" spans="1:8" s="177" customFormat="1" ht="19.5" customHeight="1" thickBot="1" x14ac:dyDescent="0.3">
      <c r="A34" s="174" t="s">
        <v>74</v>
      </c>
      <c r="B34" s="175"/>
      <c r="C34" s="175"/>
      <c r="D34" s="175"/>
      <c r="E34" s="176"/>
      <c r="F34" s="331">
        <f>ROUND(SUM(F30:F33),0)</f>
        <v>0</v>
      </c>
      <c r="G34" s="332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33" t="s">
        <v>307</v>
      </c>
      <c r="C37" s="333"/>
      <c r="D37" s="333"/>
      <c r="E37" s="333"/>
      <c r="F37" s="333"/>
      <c r="G37" s="333"/>
      <c r="H37" s="1" t="s">
        <v>1</v>
      </c>
    </row>
    <row r="38" spans="1:8" ht="12.75" customHeight="1" x14ac:dyDescent="0.2">
      <c r="A38" s="178"/>
      <c r="B38" s="333"/>
      <c r="C38" s="333"/>
      <c r="D38" s="333"/>
      <c r="E38" s="333"/>
      <c r="F38" s="333"/>
      <c r="G38" s="333"/>
      <c r="H38" s="1" t="s">
        <v>1</v>
      </c>
    </row>
    <row r="39" spans="1:8" x14ac:dyDescent="0.2">
      <c r="A39" s="178"/>
      <c r="B39" s="333"/>
      <c r="C39" s="333"/>
      <c r="D39" s="333"/>
      <c r="E39" s="333"/>
      <c r="F39" s="333"/>
      <c r="G39" s="333"/>
      <c r="H39" s="1" t="s">
        <v>1</v>
      </c>
    </row>
    <row r="40" spans="1:8" x14ac:dyDescent="0.2">
      <c r="A40" s="178"/>
      <c r="B40" s="333"/>
      <c r="C40" s="333"/>
      <c r="D40" s="333"/>
      <c r="E40" s="333"/>
      <c r="F40" s="333"/>
      <c r="G40" s="333"/>
      <c r="H40" s="1" t="s">
        <v>1</v>
      </c>
    </row>
    <row r="41" spans="1:8" x14ac:dyDescent="0.2">
      <c r="A41" s="178"/>
      <c r="B41" s="333"/>
      <c r="C41" s="333"/>
      <c r="D41" s="333"/>
      <c r="E41" s="333"/>
      <c r="F41" s="333"/>
      <c r="G41" s="333"/>
      <c r="H41" s="1" t="s">
        <v>1</v>
      </c>
    </row>
    <row r="42" spans="1:8" x14ac:dyDescent="0.2">
      <c r="A42" s="178"/>
      <c r="B42" s="333"/>
      <c r="C42" s="333"/>
      <c r="D42" s="333"/>
      <c r="E42" s="333"/>
      <c r="F42" s="333"/>
      <c r="G42" s="333"/>
      <c r="H42" s="1" t="s">
        <v>1</v>
      </c>
    </row>
    <row r="43" spans="1:8" x14ac:dyDescent="0.2">
      <c r="A43" s="178"/>
      <c r="B43" s="333"/>
      <c r="C43" s="333"/>
      <c r="D43" s="333"/>
      <c r="E43" s="333"/>
      <c r="F43" s="333"/>
      <c r="G43" s="333"/>
      <c r="H43" s="1" t="s">
        <v>1</v>
      </c>
    </row>
    <row r="44" spans="1:8" ht="12.75" customHeight="1" x14ac:dyDescent="0.2">
      <c r="A44" s="178"/>
      <c r="B44" s="333"/>
      <c r="C44" s="333"/>
      <c r="D44" s="333"/>
      <c r="E44" s="333"/>
      <c r="F44" s="333"/>
      <c r="G44" s="333"/>
      <c r="H44" s="1" t="s">
        <v>1</v>
      </c>
    </row>
    <row r="45" spans="1:8" ht="12.75" customHeight="1" x14ac:dyDescent="0.2">
      <c r="A45" s="178"/>
      <c r="B45" s="333"/>
      <c r="C45" s="333"/>
      <c r="D45" s="333"/>
      <c r="E45" s="333"/>
      <c r="F45" s="333"/>
      <c r="G45" s="333"/>
      <c r="H45" s="1" t="s">
        <v>1</v>
      </c>
    </row>
    <row r="46" spans="1:8" x14ac:dyDescent="0.2">
      <c r="B46" s="328"/>
      <c r="C46" s="328"/>
      <c r="D46" s="328"/>
      <c r="E46" s="328"/>
      <c r="F46" s="328"/>
      <c r="G46" s="328"/>
    </row>
    <row r="47" spans="1:8" x14ac:dyDescent="0.2">
      <c r="B47" s="328"/>
      <c r="C47" s="328"/>
      <c r="D47" s="328"/>
      <c r="E47" s="328"/>
      <c r="F47" s="328"/>
      <c r="G47" s="328"/>
    </row>
    <row r="48" spans="1:8" x14ac:dyDescent="0.2">
      <c r="B48" s="328"/>
      <c r="C48" s="328"/>
      <c r="D48" s="328"/>
      <c r="E48" s="328"/>
      <c r="F48" s="328"/>
      <c r="G48" s="328"/>
    </row>
    <row r="49" spans="2:7" x14ac:dyDescent="0.2">
      <c r="B49" s="328"/>
      <c r="C49" s="328"/>
      <c r="D49" s="328"/>
      <c r="E49" s="328"/>
      <c r="F49" s="328"/>
      <c r="G49" s="328"/>
    </row>
    <row r="50" spans="2:7" x14ac:dyDescent="0.2">
      <c r="B50" s="328"/>
      <c r="C50" s="328"/>
      <c r="D50" s="328"/>
      <c r="E50" s="328"/>
      <c r="F50" s="328"/>
      <c r="G50" s="328"/>
    </row>
    <row r="51" spans="2:7" x14ac:dyDescent="0.2">
      <c r="B51" s="328"/>
      <c r="C51" s="328"/>
      <c r="D51" s="328"/>
      <c r="E51" s="328"/>
      <c r="F51" s="328"/>
      <c r="G51" s="328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showZeros="0" workbookViewId="0">
      <selection activeCell="E9" sqref="E9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34" t="s">
        <v>2</v>
      </c>
      <c r="B1" s="335"/>
      <c r="C1" s="179" t="s">
        <v>105</v>
      </c>
      <c r="D1" s="180"/>
      <c r="E1" s="181"/>
      <c r="F1" s="180"/>
      <c r="G1" s="182" t="s">
        <v>76</v>
      </c>
      <c r="H1" s="183" t="s">
        <v>111</v>
      </c>
      <c r="I1" s="184"/>
    </row>
    <row r="2" spans="1:9" ht="13.5" thickBot="1" x14ac:dyDescent="0.25">
      <c r="A2" s="336" t="s">
        <v>77</v>
      </c>
      <c r="B2" s="337"/>
      <c r="C2" s="185" t="s">
        <v>108</v>
      </c>
      <c r="D2" s="186"/>
      <c r="E2" s="187"/>
      <c r="F2" s="186"/>
      <c r="G2" s="338" t="s">
        <v>107</v>
      </c>
      <c r="H2" s="339"/>
      <c r="I2" s="340"/>
    </row>
    <row r="3" spans="1:9" ht="13.5" thickTop="1" x14ac:dyDescent="0.2">
      <c r="F3" s="120"/>
    </row>
    <row r="4" spans="1:9" ht="19.5" customHeight="1" x14ac:dyDescent="0.25">
      <c r="A4" s="188" t="s">
        <v>78</v>
      </c>
      <c r="B4" s="189"/>
      <c r="C4" s="189"/>
      <c r="D4" s="189"/>
      <c r="E4" s="190"/>
      <c r="F4" s="189"/>
      <c r="G4" s="189"/>
      <c r="H4" s="189"/>
      <c r="I4" s="189"/>
    </row>
    <row r="5" spans="1:9" ht="13.5" thickBot="1" x14ac:dyDescent="0.25"/>
    <row r="6" spans="1:9" s="120" customFormat="1" ht="13.5" thickBot="1" x14ac:dyDescent="0.25">
      <c r="A6" s="191"/>
      <c r="B6" s="192" t="s">
        <v>79</v>
      </c>
      <c r="C6" s="192"/>
      <c r="D6" s="193"/>
      <c r="E6" s="194" t="s">
        <v>25</v>
      </c>
      <c r="F6" s="195" t="s">
        <v>26</v>
      </c>
      <c r="G6" s="195" t="s">
        <v>27</v>
      </c>
      <c r="H6" s="195" t="s">
        <v>28</v>
      </c>
      <c r="I6" s="196" t="s">
        <v>29</v>
      </c>
    </row>
    <row r="7" spans="1:9" s="120" customFormat="1" x14ac:dyDescent="0.2">
      <c r="A7" s="287" t="str">
        <f>'SO1012 101-102r0 Pol'!B7</f>
        <v>01a</v>
      </c>
      <c r="B7" s="59" t="str">
        <f>'SO1012 101-102r0 Pol'!C7</f>
        <v>Zemní práce</v>
      </c>
      <c r="D7" s="197"/>
      <c r="E7" s="288">
        <f>'SO1012 101-102r0 Pol'!BA19</f>
        <v>0</v>
      </c>
      <c r="F7" s="289">
        <f>'SO1012 101-102r0 Pol'!BB19</f>
        <v>0</v>
      </c>
      <c r="G7" s="289">
        <f>'SO1012 101-102r0 Pol'!BC19</f>
        <v>0</v>
      </c>
      <c r="H7" s="289">
        <f>'SO1012 101-102r0 Pol'!BD19</f>
        <v>0</v>
      </c>
      <c r="I7" s="290">
        <f>'SO1012 101-102r0 Pol'!BE19</f>
        <v>0</v>
      </c>
    </row>
    <row r="8" spans="1:9" s="120" customFormat="1" x14ac:dyDescent="0.2">
      <c r="A8" s="287" t="str">
        <f>'SO1012 101-102r0 Pol'!B20</f>
        <v>1</v>
      </c>
      <c r="B8" s="59" t="str">
        <f>'SO1012 101-102r0 Pol'!C20</f>
        <v>Zemní práce</v>
      </c>
      <c r="D8" s="197"/>
      <c r="E8" s="288">
        <f>'SO1012 101-102r0 Pol'!G85</f>
        <v>0</v>
      </c>
      <c r="F8" s="289">
        <f>'SO1012 101-102r0 Pol'!BB85</f>
        <v>0</v>
      </c>
      <c r="G8" s="289">
        <f>'SO1012 101-102r0 Pol'!BC85</f>
        <v>0</v>
      </c>
      <c r="H8" s="289">
        <f>'SO1012 101-102r0 Pol'!BD85</f>
        <v>0</v>
      </c>
      <c r="I8" s="290">
        <f>'SO1012 101-102r0 Pol'!BE85</f>
        <v>0</v>
      </c>
    </row>
    <row r="9" spans="1:9" s="120" customFormat="1" x14ac:dyDescent="0.2">
      <c r="A9" s="287" t="str">
        <f>'SO1012 101-102r0 Pol'!B86</f>
        <v>21</v>
      </c>
      <c r="B9" s="59" t="str">
        <f>'SO1012 101-102r0 Pol'!C86</f>
        <v>Úprava podloží a základ.spáry</v>
      </c>
      <c r="D9" s="197"/>
      <c r="E9" s="288">
        <f>'SO1012 101-102r0 Pol'!BA111</f>
        <v>0</v>
      </c>
      <c r="F9" s="289">
        <f>'SO1012 101-102r0 Pol'!BB111</f>
        <v>0</v>
      </c>
      <c r="G9" s="289">
        <f>'SO1012 101-102r0 Pol'!BC111</f>
        <v>0</v>
      </c>
      <c r="H9" s="289">
        <f>'SO1012 101-102r0 Pol'!BD111</f>
        <v>0</v>
      </c>
      <c r="I9" s="290">
        <f>'SO1012 101-102r0 Pol'!BE111</f>
        <v>0</v>
      </c>
    </row>
    <row r="10" spans="1:9" s="120" customFormat="1" x14ac:dyDescent="0.2">
      <c r="A10" s="287" t="str">
        <f>'SO1012 101-102r0 Pol'!B112</f>
        <v>5</v>
      </c>
      <c r="B10" s="59" t="str">
        <f>'SO1012 101-102r0 Pol'!C112</f>
        <v>Komunikace</v>
      </c>
      <c r="D10" s="197"/>
      <c r="E10" s="288">
        <f>'SO1012 101-102r0 Pol'!BA166</f>
        <v>0</v>
      </c>
      <c r="F10" s="289">
        <f>'SO1012 101-102r0 Pol'!BB166</f>
        <v>0</v>
      </c>
      <c r="G10" s="289">
        <f>'SO1012 101-102r0 Pol'!BC166</f>
        <v>0</v>
      </c>
      <c r="H10" s="289">
        <f>'SO1012 101-102r0 Pol'!BD166</f>
        <v>0</v>
      </c>
      <c r="I10" s="290">
        <f>'SO1012 101-102r0 Pol'!BE166</f>
        <v>0</v>
      </c>
    </row>
    <row r="11" spans="1:9" s="120" customFormat="1" x14ac:dyDescent="0.2">
      <c r="A11" s="287" t="str">
        <f>'SO1012 101-102r0 Pol'!B167</f>
        <v>8</v>
      </c>
      <c r="B11" s="59" t="str">
        <f>'SO1012 101-102r0 Pol'!C167</f>
        <v>Trubní vedení</v>
      </c>
      <c r="D11" s="197"/>
      <c r="E11" s="288">
        <f>'SO1012 101-102r0 Pol'!BA180</f>
        <v>0</v>
      </c>
      <c r="F11" s="289">
        <f>'SO1012 101-102r0 Pol'!BB180</f>
        <v>0</v>
      </c>
      <c r="G11" s="289">
        <f>'SO1012 101-102r0 Pol'!BC180</f>
        <v>0</v>
      </c>
      <c r="H11" s="289">
        <f>'SO1012 101-102r0 Pol'!BD180</f>
        <v>0</v>
      </c>
      <c r="I11" s="290">
        <f>'SO1012 101-102r0 Pol'!BE180</f>
        <v>0</v>
      </c>
    </row>
    <row r="12" spans="1:9" s="120" customFormat="1" x14ac:dyDescent="0.2">
      <c r="A12" s="287" t="str">
        <f>'SO1012 101-102r0 Pol'!B181</f>
        <v>91</v>
      </c>
      <c r="B12" s="59" t="str">
        <f>'SO1012 101-102r0 Pol'!C181</f>
        <v>Doplňující práce na komunikaci</v>
      </c>
      <c r="D12" s="197"/>
      <c r="E12" s="288">
        <f>'SO1012 101-102r0 Pol'!BA230</f>
        <v>0</v>
      </c>
      <c r="F12" s="289">
        <f>'SO1012 101-102r0 Pol'!BB230</f>
        <v>0</v>
      </c>
      <c r="G12" s="289">
        <f>'SO1012 101-102r0 Pol'!BC230</f>
        <v>0</v>
      </c>
      <c r="H12" s="289">
        <f>'SO1012 101-102r0 Pol'!BD230</f>
        <v>0</v>
      </c>
      <c r="I12" s="290">
        <f>'SO1012 101-102r0 Pol'!BE230</f>
        <v>0</v>
      </c>
    </row>
    <row r="13" spans="1:9" s="120" customFormat="1" x14ac:dyDescent="0.2">
      <c r="A13" s="287" t="str">
        <f>'SO1012 101-102r0 Pol'!B231</f>
        <v>99</v>
      </c>
      <c r="B13" s="59" t="str">
        <f>'SO1012 101-102r0 Pol'!C231</f>
        <v>Staveništní přesun hmot</v>
      </c>
      <c r="D13" s="197"/>
      <c r="E13" s="288">
        <f>'SO1012 101-102r0 Pol'!BA233</f>
        <v>0</v>
      </c>
      <c r="F13" s="289">
        <f>'SO1012 101-102r0 Pol'!BB233</f>
        <v>0</v>
      </c>
      <c r="G13" s="289">
        <f>'SO1012 101-102r0 Pol'!BC233</f>
        <v>0</v>
      </c>
      <c r="H13" s="289">
        <f>'SO1012 101-102r0 Pol'!BD233</f>
        <v>0</v>
      </c>
      <c r="I13" s="290">
        <f>'SO1012 101-102r0 Pol'!BE233</f>
        <v>0</v>
      </c>
    </row>
    <row r="14" spans="1:9" s="120" customFormat="1" ht="13.5" thickBot="1" x14ac:dyDescent="0.25">
      <c r="A14" s="287" t="str">
        <f>'SO1012 101-102r0 Pol'!B234</f>
        <v>D96</v>
      </c>
      <c r="B14" s="59" t="str">
        <f>'SO1012 101-102r0 Pol'!C234</f>
        <v>Přesuny suti a vybouraných hmot</v>
      </c>
      <c r="D14" s="197"/>
      <c r="E14" s="288">
        <f>'SO1012 101-102r0 Pol'!BA237</f>
        <v>0</v>
      </c>
      <c r="F14" s="289">
        <f>'SO1012 101-102r0 Pol'!BB237</f>
        <v>0</v>
      </c>
      <c r="G14" s="289">
        <f>'SO1012 101-102r0 Pol'!BC237</f>
        <v>0</v>
      </c>
      <c r="H14" s="289">
        <f>'SO1012 101-102r0 Pol'!BD237</f>
        <v>0</v>
      </c>
      <c r="I14" s="290">
        <f>'SO1012 101-102r0 Pol'!BE237</f>
        <v>0</v>
      </c>
    </row>
    <row r="15" spans="1:9" s="11" customFormat="1" ht="13.5" thickBot="1" x14ac:dyDescent="0.25">
      <c r="A15" s="198"/>
      <c r="B15" s="199" t="s">
        <v>80</v>
      </c>
      <c r="C15" s="199"/>
      <c r="D15" s="200"/>
      <c r="E15" s="201">
        <f>SUM(E7:E14)</f>
        <v>0</v>
      </c>
      <c r="F15" s="202">
        <f>SUM(F7:F14)</f>
        <v>0</v>
      </c>
      <c r="G15" s="202">
        <f>SUM(G7:G14)</f>
        <v>0</v>
      </c>
      <c r="H15" s="202">
        <f>SUM(H7:H14)</f>
        <v>0</v>
      </c>
      <c r="I15" s="203">
        <f>SUM(I7:I14)</f>
        <v>0</v>
      </c>
    </row>
    <row r="16" spans="1:9" x14ac:dyDescent="0.2">
      <c r="A16" s="120"/>
      <c r="B16" s="120"/>
      <c r="C16" s="120"/>
      <c r="D16" s="120"/>
      <c r="E16" s="120"/>
      <c r="F16" s="120"/>
      <c r="G16" s="120"/>
      <c r="H16" s="120"/>
      <c r="I16" s="120"/>
    </row>
    <row r="17" spans="1:57" ht="19.5" hidden="1" customHeight="1" x14ac:dyDescent="0.25">
      <c r="A17" s="189" t="s">
        <v>81</v>
      </c>
      <c r="B17" s="189"/>
      <c r="C17" s="189"/>
      <c r="D17" s="189"/>
      <c r="E17" s="189"/>
      <c r="F17" s="189"/>
      <c r="G17" s="204"/>
      <c r="H17" s="189"/>
      <c r="I17" s="189"/>
      <c r="BA17" s="126"/>
      <c r="BB17" s="126"/>
      <c r="BC17" s="126"/>
      <c r="BD17" s="126"/>
      <c r="BE17" s="126"/>
    </row>
    <row r="18" spans="1:57" ht="13.5" hidden="1" thickBot="1" x14ac:dyDescent="0.25"/>
    <row r="19" spans="1:57" hidden="1" x14ac:dyDescent="0.2">
      <c r="A19" s="155" t="s">
        <v>82</v>
      </c>
      <c r="B19" s="156"/>
      <c r="C19" s="156"/>
      <c r="D19" s="205"/>
      <c r="E19" s="206" t="s">
        <v>83</v>
      </c>
      <c r="F19" s="207" t="s">
        <v>12</v>
      </c>
      <c r="G19" s="208" t="s">
        <v>84</v>
      </c>
      <c r="H19" s="209"/>
      <c r="I19" s="210" t="s">
        <v>83</v>
      </c>
    </row>
    <row r="20" spans="1:57" hidden="1" x14ac:dyDescent="0.2">
      <c r="A20" s="149"/>
      <c r="B20" s="140"/>
      <c r="C20" s="140"/>
      <c r="D20" s="211"/>
      <c r="E20" s="212"/>
      <c r="F20" s="213"/>
      <c r="G20" s="214">
        <f>CHOOSE(BA20+1,E15+F15,E15+F15+H15,E15+F15+G15+H15,E15,F15,H15,G15,H15+G15,0)</f>
        <v>0</v>
      </c>
      <c r="H20" s="215"/>
      <c r="I20" s="216">
        <f>E20+F20*G20/100</f>
        <v>0</v>
      </c>
      <c r="BA20" s="1">
        <v>8</v>
      </c>
    </row>
    <row r="21" spans="1:57" ht="13.5" hidden="1" thickBot="1" x14ac:dyDescent="0.25">
      <c r="A21" s="217"/>
      <c r="B21" s="218" t="s">
        <v>85</v>
      </c>
      <c r="C21" s="219"/>
      <c r="D21" s="220"/>
      <c r="E21" s="221"/>
      <c r="F21" s="222"/>
      <c r="G21" s="222"/>
      <c r="H21" s="341">
        <f>SUM(I20:I20)</f>
        <v>0</v>
      </c>
      <c r="I21" s="342"/>
    </row>
    <row r="23" spans="1:57" x14ac:dyDescent="0.2">
      <c r="B23" s="11"/>
      <c r="F23" s="223"/>
      <c r="G23" s="224"/>
      <c r="H23" s="224"/>
      <c r="I23" s="43"/>
    </row>
    <row r="24" spans="1:57" x14ac:dyDescent="0.2">
      <c r="F24" s="223"/>
      <c r="G24" s="224"/>
      <c r="H24" s="224"/>
      <c r="I24" s="43"/>
    </row>
    <row r="25" spans="1:57" x14ac:dyDescent="0.2">
      <c r="F25" s="223"/>
      <c r="G25" s="224"/>
      <c r="H25" s="224"/>
      <c r="I25" s="43"/>
    </row>
    <row r="26" spans="1:57" x14ac:dyDescent="0.2">
      <c r="F26" s="223"/>
      <c r="G26" s="224"/>
      <c r="H26" s="224"/>
      <c r="I26" s="43"/>
    </row>
    <row r="27" spans="1:57" x14ac:dyDescent="0.2">
      <c r="F27" s="223"/>
      <c r="G27" s="224"/>
      <c r="H27" s="224"/>
      <c r="I27" s="43"/>
    </row>
    <row r="28" spans="1:57" x14ac:dyDescent="0.2">
      <c r="F28" s="223"/>
      <c r="G28" s="224"/>
      <c r="H28" s="224"/>
      <c r="I28" s="43"/>
    </row>
    <row r="29" spans="1:57" x14ac:dyDescent="0.2">
      <c r="F29" s="223"/>
      <c r="G29" s="224"/>
      <c r="H29" s="224"/>
      <c r="I29" s="43"/>
    </row>
    <row r="30" spans="1:57" x14ac:dyDescent="0.2">
      <c r="F30" s="223"/>
      <c r="G30" s="224"/>
      <c r="H30" s="224"/>
      <c r="I30" s="43"/>
    </row>
    <row r="31" spans="1:57" x14ac:dyDescent="0.2">
      <c r="F31" s="223"/>
      <c r="G31" s="224"/>
      <c r="H31" s="224"/>
      <c r="I31" s="43"/>
    </row>
    <row r="32" spans="1:57" x14ac:dyDescent="0.2">
      <c r="F32" s="223"/>
      <c r="G32" s="224"/>
      <c r="H32" s="224"/>
      <c r="I32" s="43"/>
    </row>
    <row r="33" spans="6:9" x14ac:dyDescent="0.2">
      <c r="F33" s="223"/>
      <c r="G33" s="224"/>
      <c r="H33" s="224"/>
      <c r="I33" s="43"/>
    </row>
    <row r="34" spans="6:9" x14ac:dyDescent="0.2">
      <c r="F34" s="223"/>
      <c r="G34" s="224"/>
      <c r="H34" s="224"/>
      <c r="I34" s="43"/>
    </row>
    <row r="35" spans="6:9" x14ac:dyDescent="0.2">
      <c r="F35" s="223"/>
      <c r="G35" s="224"/>
      <c r="H35" s="224"/>
      <c r="I35" s="43"/>
    </row>
    <row r="36" spans="6:9" x14ac:dyDescent="0.2">
      <c r="F36" s="223"/>
      <c r="G36" s="224"/>
      <c r="H36" s="224"/>
      <c r="I36" s="43"/>
    </row>
    <row r="37" spans="6:9" x14ac:dyDescent="0.2">
      <c r="F37" s="223"/>
      <c r="G37" s="224"/>
      <c r="H37" s="224"/>
      <c r="I37" s="43"/>
    </row>
    <row r="38" spans="6:9" x14ac:dyDescent="0.2">
      <c r="F38" s="223"/>
      <c r="G38" s="224"/>
      <c r="H38" s="224"/>
      <c r="I38" s="43"/>
    </row>
    <row r="39" spans="6:9" x14ac:dyDescent="0.2">
      <c r="F39" s="223"/>
      <c r="G39" s="224"/>
      <c r="H39" s="224"/>
      <c r="I39" s="43"/>
    </row>
    <row r="40" spans="6:9" x14ac:dyDescent="0.2">
      <c r="F40" s="223"/>
      <c r="G40" s="224"/>
      <c r="H40" s="224"/>
      <c r="I40" s="43"/>
    </row>
    <row r="41" spans="6:9" x14ac:dyDescent="0.2">
      <c r="F41" s="223"/>
      <c r="G41" s="224"/>
      <c r="H41" s="224"/>
      <c r="I41" s="43"/>
    </row>
    <row r="42" spans="6:9" x14ac:dyDescent="0.2">
      <c r="F42" s="223"/>
      <c r="G42" s="224"/>
      <c r="H42" s="224"/>
      <c r="I42" s="43"/>
    </row>
    <row r="43" spans="6:9" x14ac:dyDescent="0.2">
      <c r="F43" s="223"/>
      <c r="G43" s="224"/>
      <c r="H43" s="224"/>
      <c r="I43" s="43"/>
    </row>
    <row r="44" spans="6:9" x14ac:dyDescent="0.2">
      <c r="F44" s="223"/>
      <c r="G44" s="224"/>
      <c r="H44" s="224"/>
      <c r="I44" s="43"/>
    </row>
    <row r="45" spans="6:9" x14ac:dyDescent="0.2">
      <c r="F45" s="223"/>
      <c r="G45" s="224"/>
      <c r="H45" s="224"/>
      <c r="I45" s="43"/>
    </row>
    <row r="46" spans="6:9" x14ac:dyDescent="0.2">
      <c r="F46" s="223"/>
      <c r="G46" s="224"/>
      <c r="H46" s="224"/>
      <c r="I46" s="43"/>
    </row>
    <row r="47" spans="6:9" x14ac:dyDescent="0.2">
      <c r="F47" s="223"/>
      <c r="G47" s="224"/>
      <c r="H47" s="224"/>
      <c r="I47" s="43"/>
    </row>
    <row r="48" spans="6:9" x14ac:dyDescent="0.2">
      <c r="F48" s="223"/>
      <c r="G48" s="224"/>
      <c r="H48" s="224"/>
      <c r="I48" s="43"/>
    </row>
    <row r="49" spans="6:9" x14ac:dyDescent="0.2">
      <c r="F49" s="223"/>
      <c r="G49" s="224"/>
      <c r="H49" s="224"/>
      <c r="I49" s="43"/>
    </row>
    <row r="50" spans="6:9" x14ac:dyDescent="0.2">
      <c r="F50" s="223"/>
      <c r="G50" s="224"/>
      <c r="H50" s="224"/>
      <c r="I50" s="43"/>
    </row>
    <row r="51" spans="6:9" x14ac:dyDescent="0.2">
      <c r="F51" s="223"/>
      <c r="G51" s="224"/>
      <c r="H51" s="224"/>
      <c r="I51" s="43"/>
    </row>
    <row r="52" spans="6:9" x14ac:dyDescent="0.2">
      <c r="F52" s="223"/>
      <c r="G52" s="224"/>
      <c r="H52" s="224"/>
      <c r="I52" s="43"/>
    </row>
    <row r="53" spans="6:9" x14ac:dyDescent="0.2">
      <c r="F53" s="223"/>
      <c r="G53" s="224"/>
      <c r="H53" s="224"/>
      <c r="I53" s="43"/>
    </row>
    <row r="54" spans="6:9" x14ac:dyDescent="0.2">
      <c r="F54" s="223"/>
      <c r="G54" s="224"/>
      <c r="H54" s="224"/>
      <c r="I54" s="43"/>
    </row>
    <row r="55" spans="6:9" x14ac:dyDescent="0.2">
      <c r="F55" s="223"/>
      <c r="G55" s="224"/>
      <c r="H55" s="224"/>
      <c r="I55" s="43"/>
    </row>
    <row r="56" spans="6:9" x14ac:dyDescent="0.2">
      <c r="F56" s="223"/>
      <c r="G56" s="224"/>
      <c r="H56" s="224"/>
      <c r="I56" s="43"/>
    </row>
    <row r="57" spans="6:9" x14ac:dyDescent="0.2">
      <c r="F57" s="223"/>
      <c r="G57" s="224"/>
      <c r="H57" s="224"/>
      <c r="I57" s="43"/>
    </row>
    <row r="58" spans="6:9" x14ac:dyDescent="0.2">
      <c r="F58" s="223"/>
      <c r="G58" s="224"/>
      <c r="H58" s="224"/>
      <c r="I58" s="43"/>
    </row>
    <row r="59" spans="6:9" x14ac:dyDescent="0.2">
      <c r="F59" s="223"/>
      <c r="G59" s="224"/>
      <c r="H59" s="224"/>
      <c r="I59" s="43"/>
    </row>
    <row r="60" spans="6:9" x14ac:dyDescent="0.2">
      <c r="F60" s="223"/>
      <c r="G60" s="224"/>
      <c r="H60" s="224"/>
      <c r="I60" s="43"/>
    </row>
    <row r="61" spans="6:9" x14ac:dyDescent="0.2">
      <c r="F61" s="223"/>
      <c r="G61" s="224"/>
      <c r="H61" s="224"/>
      <c r="I61" s="43"/>
    </row>
    <row r="62" spans="6:9" x14ac:dyDescent="0.2">
      <c r="F62" s="223"/>
      <c r="G62" s="224"/>
      <c r="H62" s="224"/>
      <c r="I62" s="43"/>
    </row>
    <row r="63" spans="6:9" x14ac:dyDescent="0.2">
      <c r="F63" s="223"/>
      <c r="G63" s="224"/>
      <c r="H63" s="224"/>
      <c r="I63" s="43"/>
    </row>
    <row r="64" spans="6:9" x14ac:dyDescent="0.2">
      <c r="F64" s="223"/>
      <c r="G64" s="224"/>
      <c r="H64" s="224"/>
      <c r="I64" s="43"/>
    </row>
    <row r="65" spans="6:9" x14ac:dyDescent="0.2">
      <c r="F65" s="223"/>
      <c r="G65" s="224"/>
      <c r="H65" s="224"/>
      <c r="I65" s="43"/>
    </row>
    <row r="66" spans="6:9" x14ac:dyDescent="0.2">
      <c r="F66" s="223"/>
      <c r="G66" s="224"/>
      <c r="H66" s="224"/>
      <c r="I66" s="43"/>
    </row>
    <row r="67" spans="6:9" x14ac:dyDescent="0.2">
      <c r="F67" s="223"/>
      <c r="G67" s="224"/>
      <c r="H67" s="224"/>
      <c r="I67" s="43"/>
    </row>
    <row r="68" spans="6:9" x14ac:dyDescent="0.2">
      <c r="F68" s="223"/>
      <c r="G68" s="224"/>
      <c r="H68" s="224"/>
      <c r="I68" s="43"/>
    </row>
    <row r="69" spans="6:9" x14ac:dyDescent="0.2">
      <c r="F69" s="223"/>
      <c r="G69" s="224"/>
      <c r="H69" s="224"/>
      <c r="I69" s="43"/>
    </row>
    <row r="70" spans="6:9" x14ac:dyDescent="0.2">
      <c r="F70" s="223"/>
      <c r="G70" s="224"/>
      <c r="H70" s="224"/>
      <c r="I70" s="43"/>
    </row>
    <row r="71" spans="6:9" x14ac:dyDescent="0.2">
      <c r="F71" s="223"/>
      <c r="G71" s="224"/>
      <c r="H71" s="224"/>
      <c r="I71" s="43"/>
    </row>
    <row r="72" spans="6:9" x14ac:dyDescent="0.2">
      <c r="F72" s="223"/>
      <c r="G72" s="224"/>
      <c r="H72" s="224"/>
      <c r="I72" s="43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310"/>
  <sheetViews>
    <sheetView showGridLines="0" showZeros="0" tabSelected="1" topLeftCell="A190" zoomScaleSheetLayoutView="100" workbookViewId="0">
      <selection activeCell="F41" sqref="F41"/>
    </sheetView>
  </sheetViews>
  <sheetFormatPr defaultRowHeight="12.75" x14ac:dyDescent="0.2"/>
  <cols>
    <col min="1" max="1" width="4.42578125" style="225" customWidth="1"/>
    <col min="2" max="2" width="11.5703125" style="225" customWidth="1"/>
    <col min="3" max="3" width="40.42578125" style="225" customWidth="1"/>
    <col min="4" max="4" width="5.5703125" style="225" customWidth="1"/>
    <col min="5" max="5" width="8.5703125" style="235" customWidth="1"/>
    <col min="6" max="6" width="9.85546875" style="225" customWidth="1"/>
    <col min="7" max="7" width="13.85546875" style="225" customWidth="1"/>
    <col min="8" max="8" width="11.7109375" style="225" hidden="1" customWidth="1"/>
    <col min="9" max="9" width="11.5703125" style="225" hidden="1" customWidth="1"/>
    <col min="10" max="10" width="11" style="225" hidden="1" customWidth="1"/>
    <col min="11" max="11" width="10.42578125" style="225" hidden="1" customWidth="1"/>
    <col min="12" max="12" width="75.42578125" style="225" customWidth="1"/>
    <col min="13" max="13" width="45.28515625" style="225" customWidth="1"/>
    <col min="14" max="14" width="45.85546875" style="225" customWidth="1"/>
    <col min="15" max="15" width="17.28515625" style="225" customWidth="1"/>
    <col min="16" max="16384" width="9.140625" style="225"/>
  </cols>
  <sheetData>
    <row r="1" spans="1:80" ht="15.75" x14ac:dyDescent="0.25">
      <c r="A1" s="345" t="s">
        <v>86</v>
      </c>
      <c r="B1" s="345"/>
      <c r="C1" s="345"/>
      <c r="D1" s="345"/>
      <c r="E1" s="345"/>
      <c r="F1" s="345"/>
      <c r="G1" s="345"/>
    </row>
    <row r="2" spans="1:80" ht="14.25" customHeight="1" thickBot="1" x14ac:dyDescent="0.25">
      <c r="B2" s="226"/>
      <c r="C2" s="227"/>
      <c r="D2" s="227"/>
      <c r="E2" s="228"/>
      <c r="F2" s="227"/>
      <c r="G2" s="227"/>
    </row>
    <row r="3" spans="1:80" ht="13.5" thickTop="1" x14ac:dyDescent="0.2">
      <c r="A3" s="334" t="s">
        <v>2</v>
      </c>
      <c r="B3" s="335"/>
      <c r="C3" s="179" t="s">
        <v>105</v>
      </c>
      <c r="D3" s="229"/>
      <c r="E3" s="230" t="s">
        <v>87</v>
      </c>
      <c r="F3" s="231" t="str">
        <f>'SO1012 101-102r0 Rek'!H1</f>
        <v>101-102r0</v>
      </c>
      <c r="G3" s="232"/>
    </row>
    <row r="4" spans="1:80" ht="13.5" thickBot="1" x14ac:dyDescent="0.25">
      <c r="A4" s="346" t="s">
        <v>77</v>
      </c>
      <c r="B4" s="337"/>
      <c r="C4" s="185" t="s">
        <v>108</v>
      </c>
      <c r="D4" s="233"/>
      <c r="E4" s="347" t="str">
        <f>'SO1012 101-102r0 Rek'!G2</f>
        <v>Zpev.plocha a oprava chodníku</v>
      </c>
      <c r="F4" s="348"/>
      <c r="G4" s="349"/>
    </row>
    <row r="5" spans="1:80" ht="13.5" thickTop="1" x14ac:dyDescent="0.2">
      <c r="A5" s="234"/>
      <c r="G5" s="236"/>
    </row>
    <row r="6" spans="1:80" ht="27" customHeight="1" x14ac:dyDescent="0.2">
      <c r="A6" s="237" t="s">
        <v>88</v>
      </c>
      <c r="B6" s="238" t="s">
        <v>89</v>
      </c>
      <c r="C6" s="238" t="s">
        <v>90</v>
      </c>
      <c r="D6" s="238" t="s">
        <v>91</v>
      </c>
      <c r="E6" s="239" t="s">
        <v>92</v>
      </c>
      <c r="F6" s="238" t="s">
        <v>93</v>
      </c>
      <c r="G6" s="240" t="s">
        <v>94</v>
      </c>
      <c r="H6" s="241" t="s">
        <v>95</v>
      </c>
      <c r="I6" s="241" t="s">
        <v>96</v>
      </c>
      <c r="J6" s="241" t="s">
        <v>97</v>
      </c>
      <c r="K6" s="241" t="s">
        <v>98</v>
      </c>
    </row>
    <row r="7" spans="1:80" x14ac:dyDescent="0.2">
      <c r="A7" s="242" t="s">
        <v>99</v>
      </c>
      <c r="B7" s="243" t="s">
        <v>112</v>
      </c>
      <c r="C7" s="244" t="s">
        <v>101</v>
      </c>
      <c r="D7" s="245"/>
      <c r="E7" s="246"/>
      <c r="F7" s="246"/>
      <c r="G7" s="247"/>
      <c r="H7" s="248"/>
      <c r="I7" s="249"/>
      <c r="J7" s="250"/>
      <c r="K7" s="251"/>
      <c r="O7" s="252">
        <v>1</v>
      </c>
    </row>
    <row r="8" spans="1:80" ht="22.5" x14ac:dyDescent="0.2">
      <c r="A8" s="253">
        <v>1</v>
      </c>
      <c r="B8" s="254" t="s">
        <v>114</v>
      </c>
      <c r="C8" s="255" t="s">
        <v>360</v>
      </c>
      <c r="D8" s="256" t="s">
        <v>110</v>
      </c>
      <c r="E8" s="257">
        <v>63.2</v>
      </c>
      <c r="F8" s="257"/>
      <c r="G8" s="258">
        <f>E8*F8</f>
        <v>0</v>
      </c>
      <c r="H8" s="259">
        <v>0</v>
      </c>
      <c r="I8" s="260">
        <f>E8*H8</f>
        <v>0</v>
      </c>
      <c r="J8" s="259">
        <v>-0.224999999999909</v>
      </c>
      <c r="K8" s="260">
        <f>E8*J8</f>
        <v>-14.219999999994249</v>
      </c>
      <c r="O8" s="252">
        <v>2</v>
      </c>
      <c r="AA8" s="225">
        <v>1</v>
      </c>
      <c r="AB8" s="225">
        <v>1</v>
      </c>
      <c r="AC8" s="225">
        <v>1</v>
      </c>
      <c r="AZ8" s="225">
        <v>1</v>
      </c>
      <c r="BA8" s="225">
        <f>IF(AZ8=1,G8,0)</f>
        <v>0</v>
      </c>
      <c r="BB8" s="225">
        <f>IF(AZ8=2,G8,0)</f>
        <v>0</v>
      </c>
      <c r="BC8" s="225">
        <f>IF(AZ8=3,G8,0)</f>
        <v>0</v>
      </c>
      <c r="BD8" s="225">
        <f>IF(AZ8=4,G8,0)</f>
        <v>0</v>
      </c>
      <c r="BE8" s="225">
        <f>IF(AZ8=5,G8,0)</f>
        <v>0</v>
      </c>
      <c r="CA8" s="252">
        <v>1</v>
      </c>
      <c r="CB8" s="252">
        <v>1</v>
      </c>
    </row>
    <row r="9" spans="1:80" ht="22.5" x14ac:dyDescent="0.2">
      <c r="A9" s="261"/>
      <c r="B9" s="265"/>
      <c r="C9" s="343" t="s">
        <v>115</v>
      </c>
      <c r="D9" s="344"/>
      <c r="E9" s="266">
        <v>46.4</v>
      </c>
      <c r="F9" s="267"/>
      <c r="G9" s="268"/>
      <c r="H9" s="269"/>
      <c r="I9" s="263"/>
      <c r="J9" s="270"/>
      <c r="K9" s="263"/>
      <c r="M9" s="264" t="s">
        <v>115</v>
      </c>
      <c r="O9" s="252"/>
    </row>
    <row r="10" spans="1:80" ht="22.5" x14ac:dyDescent="0.2">
      <c r="A10" s="261"/>
      <c r="B10" s="265"/>
      <c r="C10" s="343" t="s">
        <v>116</v>
      </c>
      <c r="D10" s="344"/>
      <c r="E10" s="266">
        <v>16.8</v>
      </c>
      <c r="F10" s="267"/>
      <c r="G10" s="268"/>
      <c r="H10" s="269"/>
      <c r="I10" s="263"/>
      <c r="J10" s="270"/>
      <c r="K10" s="263"/>
      <c r="M10" s="264" t="s">
        <v>116</v>
      </c>
      <c r="O10" s="252"/>
    </row>
    <row r="11" spans="1:80" x14ac:dyDescent="0.2">
      <c r="A11" s="261"/>
      <c r="B11" s="265"/>
      <c r="C11" s="343" t="s">
        <v>117</v>
      </c>
      <c r="D11" s="344"/>
      <c r="E11" s="266">
        <v>0</v>
      </c>
      <c r="F11" s="267"/>
      <c r="G11" s="268"/>
      <c r="H11" s="269"/>
      <c r="I11" s="263"/>
      <c r="J11" s="270"/>
      <c r="K11" s="263"/>
      <c r="M11" s="264"/>
      <c r="O11" s="252"/>
    </row>
    <row r="12" spans="1:80" x14ac:dyDescent="0.2">
      <c r="A12" s="261"/>
      <c r="B12" s="265"/>
      <c r="C12" s="343" t="s">
        <v>118</v>
      </c>
      <c r="D12" s="344"/>
      <c r="E12" s="266">
        <v>0</v>
      </c>
      <c r="F12" s="267"/>
      <c r="G12" s="268"/>
      <c r="H12" s="269"/>
      <c r="I12" s="263"/>
      <c r="J12" s="270"/>
      <c r="K12" s="263"/>
      <c r="M12" s="264"/>
      <c r="O12" s="252"/>
    </row>
    <row r="13" spans="1:80" x14ac:dyDescent="0.2">
      <c r="A13" s="253">
        <v>2</v>
      </c>
      <c r="B13" s="254" t="s">
        <v>119</v>
      </c>
      <c r="C13" s="255" t="s">
        <v>359</v>
      </c>
      <c r="D13" s="256" t="s">
        <v>110</v>
      </c>
      <c r="E13" s="257">
        <v>79</v>
      </c>
      <c r="F13" s="257"/>
      <c r="G13" s="258">
        <f>E13*F13</f>
        <v>0</v>
      </c>
      <c r="H13" s="259">
        <v>0</v>
      </c>
      <c r="I13" s="260">
        <f>E13*H13</f>
        <v>0</v>
      </c>
      <c r="J13" s="259">
        <v>0</v>
      </c>
      <c r="K13" s="260">
        <f>E13*J13</f>
        <v>0</v>
      </c>
      <c r="O13" s="252"/>
      <c r="AZ13" s="225">
        <v>1</v>
      </c>
      <c r="BA13" s="225">
        <f>IF(AZ13=1,G13,0)</f>
        <v>0</v>
      </c>
      <c r="BB13" s="225">
        <f>IF(AZ13=2,G13,0)</f>
        <v>0</v>
      </c>
      <c r="BC13" s="225">
        <f>IF(AZ13=3,G13,0)</f>
        <v>0</v>
      </c>
      <c r="BD13" s="225">
        <f>IF(AZ13=4,G13,0)</f>
        <v>0</v>
      </c>
      <c r="BE13" s="225">
        <f>IF(AZ13=5,G13,0)</f>
        <v>0</v>
      </c>
      <c r="CA13" s="252">
        <v>1</v>
      </c>
      <c r="CB13" s="252">
        <v>0</v>
      </c>
    </row>
    <row r="14" spans="1:80" x14ac:dyDescent="0.2">
      <c r="A14" s="261"/>
      <c r="B14" s="265"/>
      <c r="C14" s="343" t="s">
        <v>120</v>
      </c>
      <c r="D14" s="344"/>
      <c r="E14" s="266">
        <v>0</v>
      </c>
      <c r="F14" s="267"/>
      <c r="G14" s="268"/>
      <c r="H14" s="269"/>
      <c r="I14" s="263"/>
      <c r="J14" s="270"/>
      <c r="K14" s="263"/>
      <c r="M14" s="264"/>
      <c r="O14" s="252"/>
    </row>
    <row r="15" spans="1:80" x14ac:dyDescent="0.2">
      <c r="A15" s="261"/>
      <c r="B15" s="265"/>
      <c r="C15" s="343" t="s">
        <v>121</v>
      </c>
      <c r="D15" s="344"/>
      <c r="E15" s="266">
        <v>58</v>
      </c>
      <c r="F15" s="267"/>
      <c r="G15" s="268"/>
      <c r="H15" s="269"/>
      <c r="I15" s="263"/>
      <c r="J15" s="270"/>
      <c r="K15" s="263"/>
      <c r="M15" s="264"/>
      <c r="O15" s="252"/>
    </row>
    <row r="16" spans="1:80" x14ac:dyDescent="0.2">
      <c r="A16" s="261"/>
      <c r="B16" s="265"/>
      <c r="C16" s="343" t="s">
        <v>122</v>
      </c>
      <c r="D16" s="344"/>
      <c r="E16" s="266">
        <v>21</v>
      </c>
      <c r="F16" s="267"/>
      <c r="G16" s="268"/>
      <c r="H16" s="269"/>
      <c r="I16" s="263"/>
      <c r="J16" s="270"/>
      <c r="K16" s="263"/>
      <c r="M16" s="264"/>
      <c r="O16" s="252"/>
    </row>
    <row r="17" spans="1:80" x14ac:dyDescent="0.2">
      <c r="A17" s="261"/>
      <c r="B17" s="265"/>
      <c r="C17" s="343" t="s">
        <v>118</v>
      </c>
      <c r="D17" s="344"/>
      <c r="E17" s="266">
        <v>0</v>
      </c>
      <c r="F17" s="267"/>
      <c r="G17" s="268"/>
      <c r="H17" s="269"/>
      <c r="I17" s="263"/>
      <c r="J17" s="270"/>
      <c r="K17" s="263"/>
      <c r="M17" s="264"/>
      <c r="O17" s="252"/>
    </row>
    <row r="18" spans="1:80" x14ac:dyDescent="0.2">
      <c r="A18" s="253">
        <v>3</v>
      </c>
      <c r="B18" s="254" t="s">
        <v>123</v>
      </c>
      <c r="C18" s="255" t="s">
        <v>361</v>
      </c>
      <c r="D18" s="256" t="s">
        <v>124</v>
      </c>
      <c r="E18" s="257">
        <v>14.2199999999943</v>
      </c>
      <c r="F18" s="257"/>
      <c r="G18" s="258">
        <f>E18*F18</f>
        <v>0</v>
      </c>
      <c r="H18" s="259">
        <v>0</v>
      </c>
      <c r="I18" s="260">
        <f>E18*H18</f>
        <v>0</v>
      </c>
      <c r="J18" s="259"/>
      <c r="K18" s="260">
        <f>E18*J18</f>
        <v>0</v>
      </c>
      <c r="O18" s="252">
        <v>2</v>
      </c>
      <c r="AA18" s="225">
        <v>8</v>
      </c>
      <c r="AB18" s="225">
        <v>0</v>
      </c>
      <c r="AC18" s="225">
        <v>3</v>
      </c>
      <c r="AZ18" s="225">
        <v>1</v>
      </c>
      <c r="BA18" s="225">
        <f>IF(AZ18=1,G18,0)</f>
        <v>0</v>
      </c>
      <c r="BB18" s="225">
        <f>IF(AZ18=2,G18,0)</f>
        <v>0</v>
      </c>
      <c r="BC18" s="225">
        <f>IF(AZ18=3,G18,0)</f>
        <v>0</v>
      </c>
      <c r="BD18" s="225">
        <f>IF(AZ18=4,G18,0)</f>
        <v>0</v>
      </c>
      <c r="BE18" s="225">
        <f>IF(AZ18=5,G18,0)</f>
        <v>0</v>
      </c>
      <c r="CA18" s="252">
        <v>8</v>
      </c>
      <c r="CB18" s="252">
        <v>0</v>
      </c>
    </row>
    <row r="19" spans="1:80" x14ac:dyDescent="0.2">
      <c r="A19" s="271"/>
      <c r="B19" s="272" t="s">
        <v>102</v>
      </c>
      <c r="C19" s="273" t="s">
        <v>113</v>
      </c>
      <c r="D19" s="274"/>
      <c r="E19" s="275"/>
      <c r="F19" s="276"/>
      <c r="G19" s="277">
        <f>SUM(G7:G18)</f>
        <v>0</v>
      </c>
      <c r="H19" s="278"/>
      <c r="I19" s="279">
        <f>SUM(I7:I18)</f>
        <v>0</v>
      </c>
      <c r="J19" s="278"/>
      <c r="K19" s="279">
        <f>SUM(K7:K18)</f>
        <v>-14.219999999994249</v>
      </c>
      <c r="O19" s="252">
        <v>4</v>
      </c>
      <c r="BA19" s="280">
        <f>SUM(BA7:BA18)</f>
        <v>0</v>
      </c>
      <c r="BB19" s="280">
        <f>SUM(BB7:BB18)</f>
        <v>0</v>
      </c>
      <c r="BC19" s="280">
        <f>SUM(BC7:BC18)</f>
        <v>0</v>
      </c>
      <c r="BD19" s="280">
        <f>SUM(BD7:BD18)</f>
        <v>0</v>
      </c>
      <c r="BE19" s="280">
        <f>SUM(BE7:BE18)</f>
        <v>0</v>
      </c>
    </row>
    <row r="20" spans="1:80" x14ac:dyDescent="0.2">
      <c r="A20" s="242" t="s">
        <v>99</v>
      </c>
      <c r="B20" s="243" t="s">
        <v>100</v>
      </c>
      <c r="C20" s="244" t="s">
        <v>101</v>
      </c>
      <c r="D20" s="245"/>
      <c r="E20" s="246"/>
      <c r="F20" s="246"/>
      <c r="G20" s="247"/>
      <c r="H20" s="248"/>
      <c r="I20" s="249"/>
      <c r="J20" s="250"/>
      <c r="K20" s="251"/>
      <c r="O20" s="252">
        <v>1</v>
      </c>
    </row>
    <row r="21" spans="1:80" x14ac:dyDescent="0.2">
      <c r="A21" s="253">
        <v>4</v>
      </c>
      <c r="B21" s="254" t="s">
        <v>126</v>
      </c>
      <c r="C21" s="255" t="s">
        <v>127</v>
      </c>
      <c r="D21" s="256" t="s">
        <v>110</v>
      </c>
      <c r="E21" s="257">
        <v>3</v>
      </c>
      <c r="F21" s="257"/>
      <c r="G21" s="258">
        <f>E21*F21</f>
        <v>0</v>
      </c>
      <c r="H21" s="259">
        <v>0</v>
      </c>
      <c r="I21" s="260">
        <f>E21*H21</f>
        <v>0</v>
      </c>
      <c r="J21" s="259">
        <v>-0.200000000000045</v>
      </c>
      <c r="K21" s="260">
        <f>E21*J21</f>
        <v>-0.60000000000013498</v>
      </c>
      <c r="O21" s="252">
        <v>2</v>
      </c>
      <c r="AA21" s="225">
        <v>1</v>
      </c>
      <c r="AB21" s="225">
        <v>1</v>
      </c>
      <c r="AC21" s="225">
        <v>1</v>
      </c>
      <c r="AZ21" s="225">
        <v>1</v>
      </c>
      <c r="BA21" s="225">
        <f>IF(AZ21=1,G21,0)</f>
        <v>0</v>
      </c>
      <c r="BB21" s="225">
        <f>IF(AZ21=2,G21,0)</f>
        <v>0</v>
      </c>
      <c r="BC21" s="225">
        <f>IF(AZ21=3,G21,0)</f>
        <v>0</v>
      </c>
      <c r="BD21" s="225">
        <f>IF(AZ21=4,G21,0)</f>
        <v>0</v>
      </c>
      <c r="BE21" s="225">
        <f>IF(AZ21=5,G21,0)</f>
        <v>0</v>
      </c>
      <c r="CA21" s="252">
        <v>1</v>
      </c>
      <c r="CB21" s="252">
        <v>1</v>
      </c>
    </row>
    <row r="22" spans="1:80" x14ac:dyDescent="0.2">
      <c r="A22" s="261"/>
      <c r="B22" s="265"/>
      <c r="C22" s="343" t="s">
        <v>128</v>
      </c>
      <c r="D22" s="344"/>
      <c r="E22" s="266">
        <v>3</v>
      </c>
      <c r="F22" s="267"/>
      <c r="G22" s="268"/>
      <c r="H22" s="269"/>
      <c r="I22" s="263"/>
      <c r="J22" s="270"/>
      <c r="K22" s="263"/>
      <c r="M22" s="264" t="s">
        <v>128</v>
      </c>
      <c r="O22" s="252"/>
    </row>
    <row r="23" spans="1:80" x14ac:dyDescent="0.2">
      <c r="A23" s="261"/>
      <c r="B23" s="265"/>
      <c r="C23" s="343" t="s">
        <v>118</v>
      </c>
      <c r="D23" s="344"/>
      <c r="E23" s="266">
        <v>0</v>
      </c>
      <c r="F23" s="267"/>
      <c r="G23" s="268"/>
      <c r="H23" s="269"/>
      <c r="I23" s="263"/>
      <c r="J23" s="270"/>
      <c r="K23" s="263"/>
      <c r="M23" s="264" t="s">
        <v>118</v>
      </c>
      <c r="O23" s="252"/>
    </row>
    <row r="24" spans="1:80" ht="22.5" x14ac:dyDescent="0.2">
      <c r="A24" s="253">
        <v>5</v>
      </c>
      <c r="B24" s="254" t="s">
        <v>114</v>
      </c>
      <c r="C24" s="255" t="s">
        <v>362</v>
      </c>
      <c r="D24" s="256" t="s">
        <v>110</v>
      </c>
      <c r="E24" s="257">
        <v>15.8</v>
      </c>
      <c r="F24" s="257"/>
      <c r="G24" s="258">
        <f>E24*F24</f>
        <v>0</v>
      </c>
      <c r="H24" s="259">
        <v>0</v>
      </c>
      <c r="I24" s="260">
        <f>E24*H24</f>
        <v>0</v>
      </c>
      <c r="J24" s="259">
        <v>-0.224999999999909</v>
      </c>
      <c r="K24" s="260">
        <f>E24*J24</f>
        <v>-3.5549999999985622</v>
      </c>
      <c r="O24" s="252">
        <v>2</v>
      </c>
      <c r="AA24" s="225">
        <v>1</v>
      </c>
      <c r="AB24" s="225">
        <v>1</v>
      </c>
      <c r="AC24" s="225">
        <v>1</v>
      </c>
      <c r="AZ24" s="225">
        <v>1</v>
      </c>
      <c r="BA24" s="225">
        <f>IF(AZ24=1,G24,0)</f>
        <v>0</v>
      </c>
      <c r="BB24" s="225">
        <f>IF(AZ24=2,G24,0)</f>
        <v>0</v>
      </c>
      <c r="BC24" s="225">
        <f>IF(AZ24=3,G24,0)</f>
        <v>0</v>
      </c>
      <c r="BD24" s="225">
        <f>IF(AZ24=4,G24,0)</f>
        <v>0</v>
      </c>
      <c r="BE24" s="225">
        <f>IF(AZ24=5,G24,0)</f>
        <v>0</v>
      </c>
      <c r="CA24" s="252">
        <v>1</v>
      </c>
      <c r="CB24" s="252">
        <v>1</v>
      </c>
    </row>
    <row r="25" spans="1:80" ht="22.5" x14ac:dyDescent="0.2">
      <c r="A25" s="261"/>
      <c r="B25" s="265"/>
      <c r="C25" s="343" t="s">
        <v>129</v>
      </c>
      <c r="D25" s="344"/>
      <c r="E25" s="266">
        <v>11.6</v>
      </c>
      <c r="F25" s="267"/>
      <c r="G25" s="268"/>
      <c r="H25" s="269"/>
      <c r="I25" s="263"/>
      <c r="J25" s="270"/>
      <c r="K25" s="263"/>
      <c r="M25" s="264" t="s">
        <v>129</v>
      </c>
      <c r="O25" s="252"/>
    </row>
    <row r="26" spans="1:80" ht="22.5" x14ac:dyDescent="0.2">
      <c r="A26" s="261"/>
      <c r="B26" s="265"/>
      <c r="C26" s="343" t="s">
        <v>130</v>
      </c>
      <c r="D26" s="344"/>
      <c r="E26" s="266">
        <v>4.2</v>
      </c>
      <c r="F26" s="267"/>
      <c r="G26" s="268"/>
      <c r="H26" s="269"/>
      <c r="I26" s="263"/>
      <c r="J26" s="270"/>
      <c r="K26" s="263"/>
      <c r="M26" s="264" t="s">
        <v>130</v>
      </c>
      <c r="O26" s="252"/>
    </row>
    <row r="27" spans="1:80" x14ac:dyDescent="0.2">
      <c r="A27" s="261"/>
      <c r="B27" s="265"/>
      <c r="C27" s="343" t="s">
        <v>131</v>
      </c>
      <c r="D27" s="344"/>
      <c r="E27" s="266">
        <v>0</v>
      </c>
      <c r="F27" s="267"/>
      <c r="G27" s="268"/>
      <c r="H27" s="269"/>
      <c r="I27" s="263"/>
      <c r="J27" s="270"/>
      <c r="K27" s="263"/>
      <c r="M27" s="264" t="s">
        <v>131</v>
      </c>
      <c r="O27" s="252"/>
    </row>
    <row r="28" spans="1:80" x14ac:dyDescent="0.2">
      <c r="A28" s="261"/>
      <c r="B28" s="265"/>
      <c r="C28" s="343" t="s">
        <v>118</v>
      </c>
      <c r="D28" s="344"/>
      <c r="E28" s="266">
        <v>0</v>
      </c>
      <c r="F28" s="267"/>
      <c r="G28" s="268"/>
      <c r="H28" s="269"/>
      <c r="I28" s="263"/>
      <c r="J28" s="270"/>
      <c r="K28" s="263"/>
      <c r="M28" s="264" t="s">
        <v>118</v>
      </c>
      <c r="O28" s="252"/>
    </row>
    <row r="29" spans="1:80" x14ac:dyDescent="0.2">
      <c r="A29" s="253">
        <v>6</v>
      </c>
      <c r="B29" s="254" t="s">
        <v>132</v>
      </c>
      <c r="C29" s="255" t="s">
        <v>133</v>
      </c>
      <c r="D29" s="256" t="s">
        <v>110</v>
      </c>
      <c r="E29" s="257">
        <v>86</v>
      </c>
      <c r="F29" s="257"/>
      <c r="G29" s="258">
        <f>E29*F29</f>
        <v>0</v>
      </c>
      <c r="H29" s="259">
        <v>0</v>
      </c>
      <c r="I29" s="260">
        <f>E29*H29</f>
        <v>0</v>
      </c>
      <c r="J29" s="259">
        <v>-0.22000000000002701</v>
      </c>
      <c r="K29" s="260">
        <f>E29*J29</f>
        <v>-18.920000000002322</v>
      </c>
      <c r="O29" s="252">
        <v>2</v>
      </c>
      <c r="AA29" s="225">
        <v>1</v>
      </c>
      <c r="AB29" s="225">
        <v>1</v>
      </c>
      <c r="AC29" s="225">
        <v>1</v>
      </c>
      <c r="AZ29" s="225">
        <v>1</v>
      </c>
      <c r="BA29" s="225">
        <f>IF(AZ29=1,G29,0)</f>
        <v>0</v>
      </c>
      <c r="BB29" s="225">
        <f>IF(AZ29=2,G29,0)</f>
        <v>0</v>
      </c>
      <c r="BC29" s="225">
        <f>IF(AZ29=3,G29,0)</f>
        <v>0</v>
      </c>
      <c r="BD29" s="225">
        <f>IF(AZ29=4,G29,0)</f>
        <v>0</v>
      </c>
      <c r="BE29" s="225">
        <f>IF(AZ29=5,G29,0)</f>
        <v>0</v>
      </c>
      <c r="CA29" s="252">
        <v>1</v>
      </c>
      <c r="CB29" s="252">
        <v>1</v>
      </c>
    </row>
    <row r="30" spans="1:80" x14ac:dyDescent="0.2">
      <c r="A30" s="261"/>
      <c r="B30" s="265"/>
      <c r="C30" s="343" t="s">
        <v>134</v>
      </c>
      <c r="D30" s="344"/>
      <c r="E30" s="266">
        <v>86</v>
      </c>
      <c r="F30" s="267"/>
      <c r="G30" s="268"/>
      <c r="H30" s="269"/>
      <c r="I30" s="263"/>
      <c r="J30" s="270"/>
      <c r="K30" s="263"/>
      <c r="M30" s="264" t="s">
        <v>134</v>
      </c>
      <c r="O30" s="252"/>
    </row>
    <row r="31" spans="1:80" x14ac:dyDescent="0.2">
      <c r="A31" s="261"/>
      <c r="B31" s="265"/>
      <c r="C31" s="343" t="s">
        <v>118</v>
      </c>
      <c r="D31" s="344"/>
      <c r="E31" s="266">
        <v>0</v>
      </c>
      <c r="F31" s="267"/>
      <c r="G31" s="268"/>
      <c r="H31" s="269"/>
      <c r="I31" s="263"/>
      <c r="J31" s="270"/>
      <c r="K31" s="263"/>
      <c r="M31" s="264" t="s">
        <v>118</v>
      </c>
      <c r="O31" s="252"/>
    </row>
    <row r="32" spans="1:80" x14ac:dyDescent="0.2">
      <c r="A32" s="253">
        <v>7</v>
      </c>
      <c r="B32" s="254" t="s">
        <v>135</v>
      </c>
      <c r="C32" s="255" t="s">
        <v>136</v>
      </c>
      <c r="D32" s="256" t="s">
        <v>110</v>
      </c>
      <c r="E32" s="257">
        <v>86</v>
      </c>
      <c r="F32" s="257"/>
      <c r="G32" s="258">
        <f>E32*F32</f>
        <v>0</v>
      </c>
      <c r="H32" s="259">
        <v>0</v>
      </c>
      <c r="I32" s="260">
        <f>E32*H32</f>
        <v>0</v>
      </c>
      <c r="J32" s="259">
        <v>-0.22000000000002701</v>
      </c>
      <c r="K32" s="260">
        <f>E32*J32</f>
        <v>-18.920000000002322</v>
      </c>
      <c r="O32" s="252">
        <v>2</v>
      </c>
      <c r="AA32" s="225">
        <v>1</v>
      </c>
      <c r="AB32" s="225">
        <v>1</v>
      </c>
      <c r="AC32" s="225">
        <v>1</v>
      </c>
      <c r="AZ32" s="225">
        <v>1</v>
      </c>
      <c r="BA32" s="225">
        <f>IF(AZ32=1,G32,0)</f>
        <v>0</v>
      </c>
      <c r="BB32" s="225">
        <f>IF(AZ32=2,G32,0)</f>
        <v>0</v>
      </c>
      <c r="BC32" s="225">
        <f>IF(AZ32=3,G32,0)</f>
        <v>0</v>
      </c>
      <c r="BD32" s="225">
        <f>IF(AZ32=4,G32,0)</f>
        <v>0</v>
      </c>
      <c r="BE32" s="225">
        <f>IF(AZ32=5,G32,0)</f>
        <v>0</v>
      </c>
      <c r="CA32" s="252">
        <v>1</v>
      </c>
      <c r="CB32" s="252">
        <v>1</v>
      </c>
    </row>
    <row r="33" spans="1:80" x14ac:dyDescent="0.2">
      <c r="A33" s="261"/>
      <c r="B33" s="265"/>
      <c r="C33" s="343" t="s">
        <v>134</v>
      </c>
      <c r="D33" s="344"/>
      <c r="E33" s="266">
        <v>86</v>
      </c>
      <c r="F33" s="267"/>
      <c r="G33" s="268"/>
      <c r="H33" s="269"/>
      <c r="I33" s="263"/>
      <c r="J33" s="270"/>
      <c r="K33" s="263"/>
      <c r="M33" s="264" t="s">
        <v>134</v>
      </c>
      <c r="O33" s="252"/>
    </row>
    <row r="34" spans="1:80" x14ac:dyDescent="0.2">
      <c r="A34" s="261"/>
      <c r="B34" s="265"/>
      <c r="C34" s="343" t="s">
        <v>118</v>
      </c>
      <c r="D34" s="344"/>
      <c r="E34" s="266">
        <v>0</v>
      </c>
      <c r="F34" s="267"/>
      <c r="G34" s="268"/>
      <c r="H34" s="269"/>
      <c r="I34" s="263"/>
      <c r="J34" s="270"/>
      <c r="K34" s="263"/>
      <c r="M34" s="264" t="s">
        <v>118</v>
      </c>
      <c r="O34" s="252"/>
    </row>
    <row r="35" spans="1:80" x14ac:dyDescent="0.2">
      <c r="A35" s="253">
        <v>8</v>
      </c>
      <c r="B35" s="254" t="s">
        <v>137</v>
      </c>
      <c r="C35" s="255" t="s">
        <v>138</v>
      </c>
      <c r="D35" s="256" t="s">
        <v>110</v>
      </c>
      <c r="E35" s="257">
        <v>4</v>
      </c>
      <c r="F35" s="257"/>
      <c r="G35" s="258">
        <f>E35*F35</f>
        <v>0</v>
      </c>
      <c r="H35" s="259">
        <v>0</v>
      </c>
      <c r="I35" s="260">
        <f>E35*H35</f>
        <v>0</v>
      </c>
      <c r="J35" s="259">
        <v>-0.32999999999992702</v>
      </c>
      <c r="K35" s="260">
        <f>E35*J35</f>
        <v>-1.3199999999997081</v>
      </c>
      <c r="O35" s="252">
        <v>2</v>
      </c>
      <c r="AA35" s="225">
        <v>1</v>
      </c>
      <c r="AB35" s="225">
        <v>1</v>
      </c>
      <c r="AC35" s="225">
        <v>1</v>
      </c>
      <c r="AZ35" s="225">
        <v>1</v>
      </c>
      <c r="BA35" s="225">
        <f>IF(AZ35=1,G35,0)</f>
        <v>0</v>
      </c>
      <c r="BB35" s="225">
        <f>IF(AZ35=2,G35,0)</f>
        <v>0</v>
      </c>
      <c r="BC35" s="225">
        <f>IF(AZ35=3,G35,0)</f>
        <v>0</v>
      </c>
      <c r="BD35" s="225">
        <f>IF(AZ35=4,G35,0)</f>
        <v>0</v>
      </c>
      <c r="BE35" s="225">
        <f>IF(AZ35=5,G35,0)</f>
        <v>0</v>
      </c>
      <c r="CA35" s="252">
        <v>1</v>
      </c>
      <c r="CB35" s="252">
        <v>1</v>
      </c>
    </row>
    <row r="36" spans="1:80" x14ac:dyDescent="0.2">
      <c r="A36" s="261"/>
      <c r="B36" s="265"/>
      <c r="C36" s="343" t="s">
        <v>139</v>
      </c>
      <c r="D36" s="344"/>
      <c r="E36" s="266">
        <v>4</v>
      </c>
      <c r="F36" s="267"/>
      <c r="G36" s="268"/>
      <c r="H36" s="269"/>
      <c r="I36" s="263"/>
      <c r="J36" s="270"/>
      <c r="K36" s="263"/>
      <c r="M36" s="264" t="s">
        <v>139</v>
      </c>
      <c r="O36" s="252"/>
    </row>
    <row r="37" spans="1:80" x14ac:dyDescent="0.2">
      <c r="A37" s="261"/>
      <c r="B37" s="265"/>
      <c r="C37" s="343" t="s">
        <v>118</v>
      </c>
      <c r="D37" s="344"/>
      <c r="E37" s="266">
        <v>0</v>
      </c>
      <c r="F37" s="267"/>
      <c r="G37" s="268"/>
      <c r="H37" s="269"/>
      <c r="I37" s="263"/>
      <c r="J37" s="270"/>
      <c r="K37" s="263"/>
      <c r="M37" s="264" t="s">
        <v>118</v>
      </c>
      <c r="O37" s="252"/>
    </row>
    <row r="38" spans="1:80" x14ac:dyDescent="0.2">
      <c r="A38" s="253">
        <v>9</v>
      </c>
      <c r="B38" s="254" t="s">
        <v>140</v>
      </c>
      <c r="C38" s="255" t="s">
        <v>141</v>
      </c>
      <c r="D38" s="256" t="s">
        <v>110</v>
      </c>
      <c r="E38" s="257">
        <v>126</v>
      </c>
      <c r="F38" s="257"/>
      <c r="G38" s="258">
        <f>E38*F38</f>
        <v>0</v>
      </c>
      <c r="H38" s="259">
        <v>0</v>
      </c>
      <c r="I38" s="260">
        <f>E38*H38</f>
        <v>0</v>
      </c>
      <c r="J38" s="259">
        <v>-0.110000000000014</v>
      </c>
      <c r="K38" s="260">
        <f>E38*J38</f>
        <v>-13.860000000001765</v>
      </c>
      <c r="O38" s="252">
        <v>2</v>
      </c>
      <c r="AA38" s="225">
        <v>1</v>
      </c>
      <c r="AB38" s="225">
        <v>1</v>
      </c>
      <c r="AC38" s="225">
        <v>1</v>
      </c>
      <c r="AZ38" s="225">
        <v>1</v>
      </c>
      <c r="BA38" s="225">
        <f>IF(AZ38=1,G38,0)</f>
        <v>0</v>
      </c>
      <c r="BB38" s="225">
        <f>IF(AZ38=2,G38,0)</f>
        <v>0</v>
      </c>
      <c r="BC38" s="225">
        <f>IF(AZ38=3,G38,0)</f>
        <v>0</v>
      </c>
      <c r="BD38" s="225">
        <f>IF(AZ38=4,G38,0)</f>
        <v>0</v>
      </c>
      <c r="BE38" s="225">
        <f>IF(AZ38=5,G38,0)</f>
        <v>0</v>
      </c>
      <c r="CA38" s="252">
        <v>1</v>
      </c>
      <c r="CB38" s="252">
        <v>1</v>
      </c>
    </row>
    <row r="39" spans="1:80" x14ac:dyDescent="0.2">
      <c r="A39" s="261"/>
      <c r="B39" s="265"/>
      <c r="C39" s="343" t="s">
        <v>142</v>
      </c>
      <c r="D39" s="344"/>
      <c r="E39" s="266">
        <v>126</v>
      </c>
      <c r="F39" s="267"/>
      <c r="G39" s="268"/>
      <c r="H39" s="269"/>
      <c r="I39" s="263"/>
      <c r="J39" s="270"/>
      <c r="K39" s="263"/>
      <c r="M39" s="264" t="s">
        <v>142</v>
      </c>
      <c r="O39" s="252"/>
    </row>
    <row r="40" spans="1:80" x14ac:dyDescent="0.2">
      <c r="A40" s="261"/>
      <c r="B40" s="265"/>
      <c r="C40" s="343" t="s">
        <v>118</v>
      </c>
      <c r="D40" s="344"/>
      <c r="E40" s="266">
        <v>0</v>
      </c>
      <c r="F40" s="267"/>
      <c r="G40" s="268"/>
      <c r="H40" s="269"/>
      <c r="I40" s="263"/>
      <c r="J40" s="270"/>
      <c r="K40" s="263"/>
      <c r="M40" s="264" t="s">
        <v>118</v>
      </c>
      <c r="O40" s="252"/>
    </row>
    <row r="41" spans="1:80" s="304" customFormat="1" x14ac:dyDescent="0.2">
      <c r="A41" s="300">
        <v>10</v>
      </c>
      <c r="B41" s="291" t="s">
        <v>143</v>
      </c>
      <c r="C41" s="292" t="s">
        <v>144</v>
      </c>
      <c r="D41" s="293" t="s">
        <v>145</v>
      </c>
      <c r="E41" s="294">
        <v>101</v>
      </c>
      <c r="F41" s="294"/>
      <c r="G41" s="295">
        <f>E41*F41</f>
        <v>0</v>
      </c>
      <c r="H41" s="312">
        <v>0</v>
      </c>
      <c r="I41" s="313">
        <f>E41*H41</f>
        <v>0</v>
      </c>
      <c r="J41" s="312">
        <v>-0.22000000000002701</v>
      </c>
      <c r="K41" s="313">
        <f>E41*J41</f>
        <v>-22.220000000002727</v>
      </c>
      <c r="O41" s="306">
        <v>2</v>
      </c>
      <c r="AA41" s="304">
        <v>1</v>
      </c>
      <c r="AB41" s="304">
        <v>1</v>
      </c>
      <c r="AC41" s="304">
        <v>1</v>
      </c>
      <c r="AZ41" s="304">
        <v>1</v>
      </c>
      <c r="BA41" s="304">
        <f>IF(AZ41=1,G41,0)</f>
        <v>0</v>
      </c>
      <c r="BB41" s="304">
        <f>IF(AZ41=2,G41,0)</f>
        <v>0</v>
      </c>
      <c r="BC41" s="304">
        <f>IF(AZ41=3,G41,0)</f>
        <v>0</v>
      </c>
      <c r="BD41" s="304">
        <f>IF(AZ41=4,G41,0)</f>
        <v>0</v>
      </c>
      <c r="BE41" s="304">
        <f>IF(AZ41=5,G41,0)</f>
        <v>0</v>
      </c>
      <c r="CA41" s="306">
        <v>1</v>
      </c>
      <c r="CB41" s="306">
        <v>1</v>
      </c>
    </row>
    <row r="42" spans="1:80" s="304" customFormat="1" x14ac:dyDescent="0.2">
      <c r="A42" s="307"/>
      <c r="B42" s="308"/>
      <c r="C42" s="350" t="s">
        <v>146</v>
      </c>
      <c r="D42" s="351"/>
      <c r="E42" s="309">
        <v>29</v>
      </c>
      <c r="F42" s="310"/>
      <c r="G42" s="311"/>
      <c r="H42" s="301"/>
      <c r="I42" s="302"/>
      <c r="J42" s="303"/>
      <c r="K42" s="302"/>
      <c r="M42" s="305" t="s">
        <v>146</v>
      </c>
      <c r="O42" s="306"/>
    </row>
    <row r="43" spans="1:80" s="304" customFormat="1" x14ac:dyDescent="0.2">
      <c r="A43" s="307"/>
      <c r="B43" s="308"/>
      <c r="C43" s="350" t="s">
        <v>147</v>
      </c>
      <c r="D43" s="351"/>
      <c r="E43" s="309">
        <v>72</v>
      </c>
      <c r="F43" s="310"/>
      <c r="G43" s="311"/>
      <c r="H43" s="301"/>
      <c r="I43" s="302"/>
      <c r="J43" s="303"/>
      <c r="K43" s="302"/>
      <c r="M43" s="305" t="s">
        <v>147</v>
      </c>
      <c r="O43" s="306"/>
    </row>
    <row r="44" spans="1:80" s="304" customFormat="1" x14ac:dyDescent="0.2">
      <c r="A44" s="307"/>
      <c r="B44" s="308"/>
      <c r="C44" s="350" t="s">
        <v>118</v>
      </c>
      <c r="D44" s="351"/>
      <c r="E44" s="309">
        <v>0</v>
      </c>
      <c r="F44" s="310"/>
      <c r="G44" s="311"/>
      <c r="H44" s="301"/>
      <c r="I44" s="302"/>
      <c r="J44" s="303"/>
      <c r="K44" s="302"/>
      <c r="M44" s="305" t="s">
        <v>118</v>
      </c>
      <c r="O44" s="306"/>
    </row>
    <row r="45" spans="1:80" s="304" customFormat="1" x14ac:dyDescent="0.2">
      <c r="A45" s="300">
        <v>63</v>
      </c>
      <c r="B45" s="291" t="s">
        <v>376</v>
      </c>
      <c r="C45" s="292" t="s">
        <v>378</v>
      </c>
      <c r="D45" s="293" t="s">
        <v>145</v>
      </c>
      <c r="E45" s="294">
        <v>29</v>
      </c>
      <c r="F45" s="294"/>
      <c r="G45" s="295">
        <f>E45*F45</f>
        <v>0</v>
      </c>
      <c r="H45" s="301"/>
      <c r="I45" s="302"/>
      <c r="J45" s="303"/>
      <c r="K45" s="302"/>
      <c r="M45" s="305"/>
      <c r="O45" s="306"/>
    </row>
    <row r="46" spans="1:80" s="304" customFormat="1" x14ac:dyDescent="0.2">
      <c r="A46" s="307"/>
      <c r="B46" s="308"/>
      <c r="C46" s="350" t="s">
        <v>377</v>
      </c>
      <c r="D46" s="351"/>
      <c r="E46" s="309">
        <v>29</v>
      </c>
      <c r="F46" s="310"/>
      <c r="G46" s="311"/>
      <c r="H46" s="301"/>
      <c r="I46" s="302"/>
      <c r="J46" s="303"/>
      <c r="K46" s="302"/>
      <c r="M46" s="305"/>
      <c r="O46" s="306"/>
    </row>
    <row r="47" spans="1:80" x14ac:dyDescent="0.2">
      <c r="A47" s="253">
        <v>11</v>
      </c>
      <c r="B47" s="254" t="s">
        <v>148</v>
      </c>
      <c r="C47" s="255" t="s">
        <v>149</v>
      </c>
      <c r="D47" s="256" t="s">
        <v>150</v>
      </c>
      <c r="E47" s="257">
        <v>26</v>
      </c>
      <c r="F47" s="257"/>
      <c r="G47" s="258">
        <f>E47*F47</f>
        <v>0</v>
      </c>
      <c r="H47" s="259">
        <v>0</v>
      </c>
      <c r="I47" s="260">
        <f>E47*H47</f>
        <v>0</v>
      </c>
      <c r="J47" s="259">
        <v>0</v>
      </c>
      <c r="K47" s="260">
        <f>E47*J47</f>
        <v>0</v>
      </c>
      <c r="O47" s="252">
        <v>2</v>
      </c>
      <c r="AA47" s="225">
        <v>1</v>
      </c>
      <c r="AB47" s="225">
        <v>1</v>
      </c>
      <c r="AC47" s="225">
        <v>1</v>
      </c>
      <c r="AZ47" s="225">
        <v>1</v>
      </c>
      <c r="BA47" s="225">
        <f>IF(AZ47=1,G47,0)</f>
        <v>0</v>
      </c>
      <c r="BB47" s="225">
        <f>IF(AZ47=2,G47,0)</f>
        <v>0</v>
      </c>
      <c r="BC47" s="225">
        <f>IF(AZ47=3,G47,0)</f>
        <v>0</v>
      </c>
      <c r="BD47" s="225">
        <f>IF(AZ47=4,G47,0)</f>
        <v>0</v>
      </c>
      <c r="BE47" s="225">
        <f>IF(AZ47=5,G47,0)</f>
        <v>0</v>
      </c>
      <c r="CA47" s="252">
        <v>1</v>
      </c>
      <c r="CB47" s="252">
        <v>1</v>
      </c>
    </row>
    <row r="48" spans="1:80" x14ac:dyDescent="0.2">
      <c r="A48" s="261"/>
      <c r="B48" s="265"/>
      <c r="C48" s="343" t="s">
        <v>364</v>
      </c>
      <c r="D48" s="344"/>
      <c r="E48" s="266">
        <v>26</v>
      </c>
      <c r="F48" s="267"/>
      <c r="G48" s="268"/>
      <c r="H48" s="269"/>
      <c r="I48" s="263"/>
      <c r="J48" s="270"/>
      <c r="K48" s="263"/>
      <c r="M48" s="264" t="s">
        <v>151</v>
      </c>
      <c r="O48" s="252"/>
    </row>
    <row r="49" spans="1:80" x14ac:dyDescent="0.2">
      <c r="A49" s="261"/>
      <c r="B49" s="265"/>
      <c r="C49" s="343" t="s">
        <v>152</v>
      </c>
      <c r="D49" s="344"/>
      <c r="E49" s="266">
        <v>0</v>
      </c>
      <c r="F49" s="267"/>
      <c r="G49" s="268"/>
      <c r="H49" s="269"/>
      <c r="I49" s="263"/>
      <c r="J49" s="270"/>
      <c r="K49" s="263"/>
      <c r="M49" s="264" t="s">
        <v>152</v>
      </c>
      <c r="O49" s="252"/>
    </row>
    <row r="50" spans="1:80" x14ac:dyDescent="0.2">
      <c r="A50" s="253">
        <v>12</v>
      </c>
      <c r="B50" s="254" t="s">
        <v>153</v>
      </c>
      <c r="C50" s="255" t="s">
        <v>154</v>
      </c>
      <c r="D50" s="256" t="s">
        <v>150</v>
      </c>
      <c r="E50" s="257">
        <v>26</v>
      </c>
      <c r="F50" s="257"/>
      <c r="G50" s="258">
        <f>E50*F50</f>
        <v>0</v>
      </c>
      <c r="H50" s="259">
        <v>0</v>
      </c>
      <c r="I50" s="260">
        <f>E50*H50</f>
        <v>0</v>
      </c>
      <c r="J50" s="259">
        <v>0</v>
      </c>
      <c r="K50" s="260">
        <f>E50*J50</f>
        <v>0</v>
      </c>
      <c r="O50" s="252">
        <v>2</v>
      </c>
      <c r="AA50" s="225">
        <v>1</v>
      </c>
      <c r="AB50" s="225">
        <v>1</v>
      </c>
      <c r="AC50" s="225">
        <v>1</v>
      </c>
      <c r="AZ50" s="225">
        <v>1</v>
      </c>
      <c r="BA50" s="225">
        <f>IF(AZ50=1,G50,0)</f>
        <v>0</v>
      </c>
      <c r="BB50" s="225">
        <f>IF(AZ50=2,G50,0)</f>
        <v>0</v>
      </c>
      <c r="BC50" s="225">
        <f>IF(AZ50=3,G50,0)</f>
        <v>0</v>
      </c>
      <c r="BD50" s="225">
        <f>IF(AZ50=4,G50,0)</f>
        <v>0</v>
      </c>
      <c r="BE50" s="225">
        <f>IF(AZ50=5,G50,0)</f>
        <v>0</v>
      </c>
      <c r="CA50" s="252">
        <v>1</v>
      </c>
      <c r="CB50" s="252">
        <v>1</v>
      </c>
    </row>
    <row r="51" spans="1:80" x14ac:dyDescent="0.2">
      <c r="A51" s="261"/>
      <c r="B51" s="265"/>
      <c r="C51" s="343" t="s">
        <v>363</v>
      </c>
      <c r="D51" s="344"/>
      <c r="E51" s="266">
        <v>26</v>
      </c>
      <c r="F51" s="267"/>
      <c r="G51" s="268"/>
      <c r="H51" s="269"/>
      <c r="I51" s="263"/>
      <c r="J51" s="270"/>
      <c r="K51" s="263"/>
      <c r="M51" s="264" t="s">
        <v>155</v>
      </c>
      <c r="O51" s="252"/>
    </row>
    <row r="52" spans="1:80" x14ac:dyDescent="0.2">
      <c r="A52" s="253">
        <v>13</v>
      </c>
      <c r="B52" s="254" t="s">
        <v>156</v>
      </c>
      <c r="C52" s="255" t="s">
        <v>157</v>
      </c>
      <c r="D52" s="256" t="s">
        <v>150</v>
      </c>
      <c r="E52" s="257">
        <v>2</v>
      </c>
      <c r="F52" s="257"/>
      <c r="G52" s="258">
        <f>E52*F52</f>
        <v>0</v>
      </c>
      <c r="H52" s="259">
        <v>0</v>
      </c>
      <c r="I52" s="260">
        <f>E52*H52</f>
        <v>0</v>
      </c>
      <c r="J52" s="259">
        <v>0</v>
      </c>
      <c r="K52" s="260">
        <f>E52*J52</f>
        <v>0</v>
      </c>
      <c r="O52" s="252">
        <v>2</v>
      </c>
      <c r="AA52" s="225">
        <v>1</v>
      </c>
      <c r="AB52" s="225">
        <v>1</v>
      </c>
      <c r="AC52" s="225">
        <v>1</v>
      </c>
      <c r="AZ52" s="225">
        <v>1</v>
      </c>
      <c r="BA52" s="225">
        <f>IF(AZ52=1,G52,0)</f>
        <v>0</v>
      </c>
      <c r="BB52" s="225">
        <f>IF(AZ52=2,G52,0)</f>
        <v>0</v>
      </c>
      <c r="BC52" s="225">
        <f>IF(AZ52=3,G52,0)</f>
        <v>0</v>
      </c>
      <c r="BD52" s="225">
        <f>IF(AZ52=4,G52,0)</f>
        <v>0</v>
      </c>
      <c r="BE52" s="225">
        <f>IF(AZ52=5,G52,0)</f>
        <v>0</v>
      </c>
      <c r="CA52" s="252">
        <v>1</v>
      </c>
      <c r="CB52" s="252">
        <v>1</v>
      </c>
    </row>
    <row r="53" spans="1:80" x14ac:dyDescent="0.2">
      <c r="A53" s="261"/>
      <c r="B53" s="265"/>
      <c r="C53" s="343" t="s">
        <v>158</v>
      </c>
      <c r="D53" s="344"/>
      <c r="E53" s="266">
        <v>2</v>
      </c>
      <c r="F53" s="267"/>
      <c r="G53" s="268"/>
      <c r="H53" s="269"/>
      <c r="I53" s="263"/>
      <c r="J53" s="270"/>
      <c r="K53" s="263"/>
      <c r="M53" s="264" t="s">
        <v>158</v>
      </c>
      <c r="O53" s="252"/>
    </row>
    <row r="54" spans="1:80" x14ac:dyDescent="0.2">
      <c r="A54" s="261"/>
      <c r="B54" s="265"/>
      <c r="C54" s="343" t="s">
        <v>152</v>
      </c>
      <c r="D54" s="344"/>
      <c r="E54" s="266">
        <v>0</v>
      </c>
      <c r="F54" s="267"/>
      <c r="G54" s="268"/>
      <c r="H54" s="269"/>
      <c r="I54" s="263"/>
      <c r="J54" s="270"/>
      <c r="K54" s="263"/>
      <c r="M54" s="264" t="s">
        <v>152</v>
      </c>
      <c r="O54" s="252"/>
    </row>
    <row r="55" spans="1:80" x14ac:dyDescent="0.2">
      <c r="A55" s="253">
        <v>14</v>
      </c>
      <c r="B55" s="254" t="s">
        <v>159</v>
      </c>
      <c r="C55" s="255" t="s">
        <v>160</v>
      </c>
      <c r="D55" s="256" t="s">
        <v>150</v>
      </c>
      <c r="E55" s="257">
        <v>2</v>
      </c>
      <c r="F55" s="257"/>
      <c r="G55" s="258">
        <f>E55*F55</f>
        <v>0</v>
      </c>
      <c r="H55" s="259">
        <v>0</v>
      </c>
      <c r="I55" s="260">
        <f>E55*H55</f>
        <v>0</v>
      </c>
      <c r="J55" s="259">
        <v>0</v>
      </c>
      <c r="K55" s="260">
        <f>E55*J55</f>
        <v>0</v>
      </c>
      <c r="O55" s="252">
        <v>2</v>
      </c>
      <c r="AA55" s="225">
        <v>1</v>
      </c>
      <c r="AB55" s="225">
        <v>1</v>
      </c>
      <c r="AC55" s="225">
        <v>1</v>
      </c>
      <c r="AZ55" s="225">
        <v>1</v>
      </c>
      <c r="BA55" s="225">
        <f>IF(AZ55=1,G55,0)</f>
        <v>0</v>
      </c>
      <c r="BB55" s="225">
        <f>IF(AZ55=2,G55,0)</f>
        <v>0</v>
      </c>
      <c r="BC55" s="225">
        <f>IF(AZ55=3,G55,0)</f>
        <v>0</v>
      </c>
      <c r="BD55" s="225">
        <f>IF(AZ55=4,G55,0)</f>
        <v>0</v>
      </c>
      <c r="BE55" s="225">
        <f>IF(AZ55=5,G55,0)</f>
        <v>0</v>
      </c>
      <c r="CA55" s="252">
        <v>1</v>
      </c>
      <c r="CB55" s="252">
        <v>1</v>
      </c>
    </row>
    <row r="56" spans="1:80" x14ac:dyDescent="0.2">
      <c r="A56" s="261"/>
      <c r="B56" s="265"/>
      <c r="C56" s="343" t="s">
        <v>161</v>
      </c>
      <c r="D56" s="344"/>
      <c r="E56" s="266">
        <v>2</v>
      </c>
      <c r="F56" s="267"/>
      <c r="G56" s="268"/>
      <c r="H56" s="269"/>
      <c r="I56" s="263"/>
      <c r="J56" s="270"/>
      <c r="K56" s="263"/>
      <c r="M56" s="264" t="s">
        <v>161</v>
      </c>
      <c r="O56" s="252"/>
    </row>
    <row r="57" spans="1:80" ht="22.5" x14ac:dyDescent="0.2">
      <c r="A57" s="253">
        <v>15</v>
      </c>
      <c r="B57" s="254" t="s">
        <v>162</v>
      </c>
      <c r="C57" s="255" t="s">
        <v>193</v>
      </c>
      <c r="D57" s="256" t="s">
        <v>150</v>
      </c>
      <c r="E57" s="257">
        <v>33.049999999999997</v>
      </c>
      <c r="F57" s="257"/>
      <c r="G57" s="258">
        <f>E57*F57</f>
        <v>0</v>
      </c>
      <c r="H57" s="259">
        <v>0</v>
      </c>
      <c r="I57" s="260">
        <f>E57*H57</f>
        <v>0</v>
      </c>
      <c r="J57" s="259">
        <v>0</v>
      </c>
      <c r="K57" s="260">
        <f>E57*J57</f>
        <v>0</v>
      </c>
      <c r="O57" s="252">
        <v>2</v>
      </c>
      <c r="AA57" s="225">
        <v>1</v>
      </c>
      <c r="AB57" s="225">
        <v>1</v>
      </c>
      <c r="AC57" s="225">
        <v>1</v>
      </c>
      <c r="AZ57" s="225">
        <v>1</v>
      </c>
      <c r="BA57" s="225">
        <f>IF(AZ57=1,G57,0)</f>
        <v>0</v>
      </c>
      <c r="BB57" s="225">
        <f>IF(AZ57=2,G57,0)</f>
        <v>0</v>
      </c>
      <c r="BC57" s="225">
        <f>IF(AZ57=3,G57,0)</f>
        <v>0</v>
      </c>
      <c r="BD57" s="225">
        <f>IF(AZ57=4,G57,0)</f>
        <v>0</v>
      </c>
      <c r="BE57" s="225">
        <f>IF(AZ57=5,G57,0)</f>
        <v>0</v>
      </c>
      <c r="CA57" s="252">
        <v>1</v>
      </c>
      <c r="CB57" s="252">
        <v>1</v>
      </c>
    </row>
    <row r="58" spans="1:80" x14ac:dyDescent="0.2">
      <c r="A58" s="261"/>
      <c r="B58" s="265"/>
      <c r="C58" s="343" t="s">
        <v>365</v>
      </c>
      <c r="D58" s="344"/>
      <c r="E58" s="266">
        <v>24.5</v>
      </c>
      <c r="F58" s="267"/>
      <c r="G58" s="268"/>
      <c r="H58" s="269"/>
      <c r="I58" s="263"/>
      <c r="J58" s="270"/>
      <c r="K58" s="263"/>
      <c r="M58" s="264" t="s">
        <v>163</v>
      </c>
      <c r="O58" s="252"/>
    </row>
    <row r="59" spans="1:80" x14ac:dyDescent="0.2">
      <c r="A59" s="261"/>
      <c r="B59" s="265"/>
      <c r="C59" s="343" t="s">
        <v>164</v>
      </c>
      <c r="D59" s="344"/>
      <c r="E59" s="266">
        <v>8.5500000000000007</v>
      </c>
      <c r="F59" s="267"/>
      <c r="G59" s="268"/>
      <c r="H59" s="269"/>
      <c r="I59" s="263"/>
      <c r="J59" s="270"/>
      <c r="K59" s="263"/>
      <c r="M59" s="264" t="s">
        <v>164</v>
      </c>
      <c r="O59" s="252"/>
    </row>
    <row r="60" spans="1:80" x14ac:dyDescent="0.2">
      <c r="A60" s="261"/>
      <c r="B60" s="265"/>
      <c r="C60" s="343" t="s">
        <v>152</v>
      </c>
      <c r="D60" s="344"/>
      <c r="E60" s="266">
        <v>0</v>
      </c>
      <c r="F60" s="267"/>
      <c r="G60" s="268"/>
      <c r="H60" s="269"/>
      <c r="I60" s="263"/>
      <c r="J60" s="270"/>
      <c r="K60" s="263"/>
      <c r="M60" s="264" t="s">
        <v>152</v>
      </c>
      <c r="O60" s="252"/>
    </row>
    <row r="61" spans="1:80" x14ac:dyDescent="0.2">
      <c r="A61" s="253">
        <v>16</v>
      </c>
      <c r="B61" s="254" t="s">
        <v>165</v>
      </c>
      <c r="C61" s="255" t="s">
        <v>166</v>
      </c>
      <c r="D61" s="256" t="s">
        <v>150</v>
      </c>
      <c r="E61" s="257">
        <v>33.049999999999997</v>
      </c>
      <c r="F61" s="257"/>
      <c r="G61" s="258">
        <f>E61*F61</f>
        <v>0</v>
      </c>
      <c r="H61" s="259">
        <v>0</v>
      </c>
      <c r="I61" s="260">
        <f>E61*H61</f>
        <v>0</v>
      </c>
      <c r="J61" s="259">
        <v>0</v>
      </c>
      <c r="K61" s="260">
        <f>E61*J61</f>
        <v>0</v>
      </c>
      <c r="O61" s="252">
        <v>2</v>
      </c>
      <c r="AA61" s="225">
        <v>1</v>
      </c>
      <c r="AB61" s="225">
        <v>1</v>
      </c>
      <c r="AC61" s="225">
        <v>1</v>
      </c>
      <c r="AZ61" s="225">
        <v>1</v>
      </c>
      <c r="BA61" s="225">
        <f>IF(AZ61=1,G61,0)</f>
        <v>0</v>
      </c>
      <c r="BB61" s="225">
        <f>IF(AZ61=2,G61,0)</f>
        <v>0</v>
      </c>
      <c r="BC61" s="225">
        <f>IF(AZ61=3,G61,0)</f>
        <v>0</v>
      </c>
      <c r="BD61" s="225">
        <f>IF(AZ61=4,G61,0)</f>
        <v>0</v>
      </c>
      <c r="BE61" s="225">
        <f>IF(AZ61=5,G61,0)</f>
        <v>0</v>
      </c>
      <c r="CA61" s="252">
        <v>1</v>
      </c>
      <c r="CB61" s="252">
        <v>1</v>
      </c>
    </row>
    <row r="62" spans="1:80" x14ac:dyDescent="0.2">
      <c r="A62" s="261"/>
      <c r="B62" s="265"/>
      <c r="C62" s="343" t="s">
        <v>365</v>
      </c>
      <c r="D62" s="344"/>
      <c r="E62" s="266">
        <v>24.5</v>
      </c>
      <c r="F62" s="267"/>
      <c r="G62" s="268"/>
      <c r="H62" s="269"/>
      <c r="I62" s="263"/>
      <c r="J62" s="270"/>
      <c r="K62" s="263"/>
      <c r="M62" s="264" t="s">
        <v>163</v>
      </c>
      <c r="O62" s="252"/>
    </row>
    <row r="63" spans="1:80" x14ac:dyDescent="0.2">
      <c r="A63" s="261"/>
      <c r="B63" s="265"/>
      <c r="C63" s="343" t="s">
        <v>164</v>
      </c>
      <c r="D63" s="344"/>
      <c r="E63" s="266">
        <v>8.5500000000000007</v>
      </c>
      <c r="F63" s="267"/>
      <c r="G63" s="268"/>
      <c r="H63" s="269"/>
      <c r="I63" s="263"/>
      <c r="J63" s="270"/>
      <c r="K63" s="263"/>
      <c r="M63" s="264" t="s">
        <v>164</v>
      </c>
      <c r="O63" s="252"/>
    </row>
    <row r="64" spans="1:80" x14ac:dyDescent="0.2">
      <c r="A64" s="261"/>
      <c r="B64" s="265"/>
      <c r="C64" s="343" t="s">
        <v>152</v>
      </c>
      <c r="D64" s="344"/>
      <c r="E64" s="266">
        <v>0</v>
      </c>
      <c r="F64" s="267"/>
      <c r="G64" s="268"/>
      <c r="H64" s="269"/>
      <c r="I64" s="263"/>
      <c r="J64" s="270"/>
      <c r="K64" s="263"/>
      <c r="M64" s="264" t="s">
        <v>152</v>
      </c>
      <c r="O64" s="252"/>
    </row>
    <row r="65" spans="1:80" x14ac:dyDescent="0.2">
      <c r="A65" s="253">
        <v>17</v>
      </c>
      <c r="B65" s="254" t="s">
        <v>167</v>
      </c>
      <c r="C65" s="255" t="s">
        <v>168</v>
      </c>
      <c r="D65" s="256" t="s">
        <v>150</v>
      </c>
      <c r="E65" s="257">
        <v>2.5</v>
      </c>
      <c r="F65" s="257"/>
      <c r="G65" s="258">
        <f>E65*F65</f>
        <v>0</v>
      </c>
      <c r="H65" s="259">
        <v>0</v>
      </c>
      <c r="I65" s="260">
        <f>E65*H65</f>
        <v>0</v>
      </c>
      <c r="J65" s="259">
        <v>0</v>
      </c>
      <c r="K65" s="260">
        <f>E65*J65</f>
        <v>0</v>
      </c>
      <c r="O65" s="252">
        <v>2</v>
      </c>
      <c r="AA65" s="225">
        <v>1</v>
      </c>
      <c r="AB65" s="225">
        <v>1</v>
      </c>
      <c r="AC65" s="225">
        <v>1</v>
      </c>
      <c r="AZ65" s="225">
        <v>1</v>
      </c>
      <c r="BA65" s="225">
        <f>IF(AZ65=1,G65,0)</f>
        <v>0</v>
      </c>
      <c r="BB65" s="225">
        <f>IF(AZ65=2,G65,0)</f>
        <v>0</v>
      </c>
      <c r="BC65" s="225">
        <f>IF(AZ65=3,G65,0)</f>
        <v>0</v>
      </c>
      <c r="BD65" s="225">
        <f>IF(AZ65=4,G65,0)</f>
        <v>0</v>
      </c>
      <c r="BE65" s="225">
        <f>IF(AZ65=5,G65,0)</f>
        <v>0</v>
      </c>
      <c r="CA65" s="252">
        <v>1</v>
      </c>
      <c r="CB65" s="252">
        <v>1</v>
      </c>
    </row>
    <row r="66" spans="1:80" x14ac:dyDescent="0.2">
      <c r="A66" s="261"/>
      <c r="B66" s="265"/>
      <c r="C66" s="343" t="s">
        <v>169</v>
      </c>
      <c r="D66" s="344"/>
      <c r="E66" s="266">
        <v>2.5</v>
      </c>
      <c r="F66" s="267"/>
      <c r="G66" s="268"/>
      <c r="H66" s="269"/>
      <c r="I66" s="263"/>
      <c r="J66" s="270"/>
      <c r="K66" s="263"/>
      <c r="M66" s="264" t="s">
        <v>169</v>
      </c>
      <c r="O66" s="252"/>
    </row>
    <row r="67" spans="1:80" x14ac:dyDescent="0.2">
      <c r="A67" s="261"/>
      <c r="B67" s="265"/>
      <c r="C67" s="343" t="s">
        <v>152</v>
      </c>
      <c r="D67" s="344"/>
      <c r="E67" s="266">
        <v>0</v>
      </c>
      <c r="F67" s="267"/>
      <c r="G67" s="268"/>
      <c r="H67" s="269"/>
      <c r="I67" s="263"/>
      <c r="J67" s="270"/>
      <c r="K67" s="263"/>
      <c r="M67" s="264" t="s">
        <v>152</v>
      </c>
      <c r="O67" s="252"/>
    </row>
    <row r="68" spans="1:80" x14ac:dyDescent="0.2">
      <c r="A68" s="253">
        <v>18</v>
      </c>
      <c r="B68" s="254" t="s">
        <v>170</v>
      </c>
      <c r="C68" s="255" t="s">
        <v>171</v>
      </c>
      <c r="D68" s="256" t="s">
        <v>110</v>
      </c>
      <c r="E68" s="257">
        <v>153.30000000000001</v>
      </c>
      <c r="F68" s="257"/>
      <c r="G68" s="258">
        <f>E68*F68</f>
        <v>0</v>
      </c>
      <c r="H68" s="259">
        <v>0</v>
      </c>
      <c r="I68" s="260">
        <f>E68*H68</f>
        <v>0</v>
      </c>
      <c r="J68" s="259">
        <v>0</v>
      </c>
      <c r="K68" s="260">
        <f>E68*J68</f>
        <v>0</v>
      </c>
      <c r="O68" s="252">
        <v>2</v>
      </c>
      <c r="AA68" s="225">
        <v>1</v>
      </c>
      <c r="AB68" s="225">
        <v>1</v>
      </c>
      <c r="AC68" s="225">
        <v>1</v>
      </c>
      <c r="AZ68" s="225">
        <v>1</v>
      </c>
      <c r="BA68" s="225">
        <f>IF(AZ68=1,G68,0)</f>
        <v>0</v>
      </c>
      <c r="BB68" s="225">
        <f>IF(AZ68=2,G68,0)</f>
        <v>0</v>
      </c>
      <c r="BC68" s="225">
        <f>IF(AZ68=3,G68,0)</f>
        <v>0</v>
      </c>
      <c r="BD68" s="225">
        <f>IF(AZ68=4,G68,0)</f>
        <v>0</v>
      </c>
      <c r="BE68" s="225">
        <f>IF(AZ68=5,G68,0)</f>
        <v>0</v>
      </c>
      <c r="CA68" s="252">
        <v>1</v>
      </c>
      <c r="CB68" s="252">
        <v>1</v>
      </c>
    </row>
    <row r="69" spans="1:80" ht="22.5" x14ac:dyDescent="0.2">
      <c r="A69" s="261"/>
      <c r="B69" s="265"/>
      <c r="C69" s="343" t="s">
        <v>172</v>
      </c>
      <c r="D69" s="344"/>
      <c r="E69" s="266">
        <v>73.5</v>
      </c>
      <c r="F69" s="267"/>
      <c r="G69" s="268"/>
      <c r="H69" s="269"/>
      <c r="I69" s="263"/>
      <c r="J69" s="270"/>
      <c r="K69" s="263"/>
      <c r="M69" s="264" t="s">
        <v>172</v>
      </c>
      <c r="O69" s="252"/>
    </row>
    <row r="70" spans="1:80" ht="22.5" x14ac:dyDescent="0.2">
      <c r="A70" s="261"/>
      <c r="B70" s="265"/>
      <c r="C70" s="343" t="s">
        <v>173</v>
      </c>
      <c r="D70" s="344"/>
      <c r="E70" s="266">
        <v>54.6</v>
      </c>
      <c r="F70" s="267"/>
      <c r="G70" s="268"/>
      <c r="H70" s="269"/>
      <c r="I70" s="263"/>
      <c r="J70" s="270"/>
      <c r="K70" s="263"/>
      <c r="M70" s="264" t="s">
        <v>173</v>
      </c>
      <c r="O70" s="252"/>
    </row>
    <row r="71" spans="1:80" x14ac:dyDescent="0.2">
      <c r="A71" s="261"/>
      <c r="B71" s="265"/>
      <c r="C71" s="343" t="s">
        <v>174</v>
      </c>
      <c r="D71" s="344"/>
      <c r="E71" s="266">
        <v>5.25</v>
      </c>
      <c r="F71" s="267"/>
      <c r="G71" s="268"/>
      <c r="H71" s="269"/>
      <c r="I71" s="263"/>
      <c r="J71" s="270"/>
      <c r="K71" s="263"/>
      <c r="M71" s="264" t="s">
        <v>174</v>
      </c>
      <c r="O71" s="252"/>
    </row>
    <row r="72" spans="1:80" ht="22.5" x14ac:dyDescent="0.2">
      <c r="A72" s="261"/>
      <c r="B72" s="265"/>
      <c r="C72" s="343" t="s">
        <v>175</v>
      </c>
      <c r="D72" s="344"/>
      <c r="E72" s="266">
        <v>2.1</v>
      </c>
      <c r="F72" s="267"/>
      <c r="G72" s="268"/>
      <c r="H72" s="269"/>
      <c r="I72" s="263"/>
      <c r="J72" s="270"/>
      <c r="K72" s="263"/>
      <c r="M72" s="264" t="s">
        <v>175</v>
      </c>
      <c r="O72" s="252"/>
    </row>
    <row r="73" spans="1:80" x14ac:dyDescent="0.2">
      <c r="A73" s="261"/>
      <c r="B73" s="265"/>
      <c r="C73" s="343" t="s">
        <v>176</v>
      </c>
      <c r="D73" s="344"/>
      <c r="E73" s="266">
        <v>14.7</v>
      </c>
      <c r="F73" s="267"/>
      <c r="G73" s="268"/>
      <c r="H73" s="269"/>
      <c r="I73" s="263"/>
      <c r="J73" s="270"/>
      <c r="K73" s="263"/>
      <c r="M73" s="264" t="s">
        <v>176</v>
      </c>
      <c r="O73" s="252"/>
    </row>
    <row r="74" spans="1:80" ht="22.5" x14ac:dyDescent="0.2">
      <c r="A74" s="261"/>
      <c r="B74" s="265"/>
      <c r="C74" s="343" t="s">
        <v>177</v>
      </c>
      <c r="D74" s="344"/>
      <c r="E74" s="266">
        <v>3.15</v>
      </c>
      <c r="F74" s="267"/>
      <c r="G74" s="268"/>
      <c r="H74" s="269"/>
      <c r="I74" s="263"/>
      <c r="J74" s="270"/>
      <c r="K74" s="263"/>
      <c r="M74" s="264" t="s">
        <v>177</v>
      </c>
      <c r="O74" s="252"/>
    </row>
    <row r="75" spans="1:80" x14ac:dyDescent="0.2">
      <c r="A75" s="261"/>
      <c r="B75" s="265"/>
      <c r="C75" s="343" t="s">
        <v>152</v>
      </c>
      <c r="D75" s="344"/>
      <c r="E75" s="266">
        <v>0</v>
      </c>
      <c r="F75" s="267"/>
      <c r="G75" s="268"/>
      <c r="H75" s="269"/>
      <c r="I75" s="263"/>
      <c r="J75" s="270"/>
      <c r="K75" s="263"/>
      <c r="M75" s="264" t="s">
        <v>152</v>
      </c>
      <c r="O75" s="252"/>
    </row>
    <row r="76" spans="1:80" ht="22.5" x14ac:dyDescent="0.2">
      <c r="A76" s="253">
        <v>19</v>
      </c>
      <c r="B76" s="254" t="s">
        <v>178</v>
      </c>
      <c r="C76" s="255" t="s">
        <v>366</v>
      </c>
      <c r="D76" s="256" t="s">
        <v>150</v>
      </c>
      <c r="E76" s="257">
        <v>11.7</v>
      </c>
      <c r="F76" s="257"/>
      <c r="G76" s="258">
        <f>E76*F76</f>
        <v>0</v>
      </c>
      <c r="H76" s="259">
        <v>0</v>
      </c>
      <c r="I76" s="260">
        <f>E76*H76</f>
        <v>0</v>
      </c>
      <c r="J76" s="259">
        <v>0</v>
      </c>
      <c r="K76" s="260">
        <f>E76*J76</f>
        <v>0</v>
      </c>
      <c r="O76" s="252">
        <v>2</v>
      </c>
      <c r="AA76" s="225">
        <v>2</v>
      </c>
      <c r="AB76" s="225">
        <v>1</v>
      </c>
      <c r="AC76" s="225">
        <v>1</v>
      </c>
      <c r="AZ76" s="225">
        <v>1</v>
      </c>
      <c r="BA76" s="225">
        <f>IF(AZ76=1,G76,0)</f>
        <v>0</v>
      </c>
      <c r="BB76" s="225">
        <f>IF(AZ76=2,G76,0)</f>
        <v>0</v>
      </c>
      <c r="BC76" s="225">
        <f>IF(AZ76=3,G76,0)</f>
        <v>0</v>
      </c>
      <c r="BD76" s="225">
        <f>IF(AZ76=4,G76,0)</f>
        <v>0</v>
      </c>
      <c r="BE76" s="225">
        <f>IF(AZ76=5,G76,0)</f>
        <v>0</v>
      </c>
      <c r="CA76" s="252">
        <v>2</v>
      </c>
      <c r="CB76" s="252">
        <v>1</v>
      </c>
    </row>
    <row r="77" spans="1:80" x14ac:dyDescent="0.2">
      <c r="A77" s="261"/>
      <c r="B77" s="265"/>
      <c r="C77" s="343" t="s">
        <v>179</v>
      </c>
      <c r="D77" s="344"/>
      <c r="E77" s="266">
        <v>11.7</v>
      </c>
      <c r="F77" s="267"/>
      <c r="G77" s="268"/>
      <c r="H77" s="269"/>
      <c r="I77" s="263"/>
      <c r="J77" s="270"/>
      <c r="K77" s="263"/>
      <c r="M77" s="264" t="s">
        <v>179</v>
      </c>
      <c r="O77" s="252"/>
    </row>
    <row r="78" spans="1:80" x14ac:dyDescent="0.2">
      <c r="A78" s="261"/>
      <c r="B78" s="265"/>
      <c r="C78" s="343" t="s">
        <v>118</v>
      </c>
      <c r="D78" s="344"/>
      <c r="E78" s="266">
        <v>0</v>
      </c>
      <c r="F78" s="267"/>
      <c r="G78" s="268"/>
      <c r="H78" s="269"/>
      <c r="I78" s="263"/>
      <c r="J78" s="270"/>
      <c r="K78" s="263"/>
      <c r="M78" s="264" t="s">
        <v>118</v>
      </c>
      <c r="O78" s="252"/>
    </row>
    <row r="79" spans="1:80" ht="22.5" x14ac:dyDescent="0.2">
      <c r="A79" s="253">
        <v>20</v>
      </c>
      <c r="B79" s="254" t="s">
        <v>180</v>
      </c>
      <c r="C79" s="255" t="s">
        <v>367</v>
      </c>
      <c r="D79" s="256" t="s">
        <v>110</v>
      </c>
      <c r="E79" s="257">
        <v>21</v>
      </c>
      <c r="F79" s="257"/>
      <c r="G79" s="258">
        <f>E79*F79</f>
        <v>0</v>
      </c>
      <c r="H79" s="259">
        <v>3.00000000000022E-5</v>
      </c>
      <c r="I79" s="260">
        <f>E79*H79</f>
        <v>6.3000000000004621E-4</v>
      </c>
      <c r="J79" s="259">
        <v>0</v>
      </c>
      <c r="K79" s="260">
        <f>E79*J79</f>
        <v>0</v>
      </c>
      <c r="O79" s="252">
        <v>2</v>
      </c>
      <c r="AA79" s="225">
        <v>2</v>
      </c>
      <c r="AB79" s="225">
        <v>1</v>
      </c>
      <c r="AC79" s="225">
        <v>1</v>
      </c>
      <c r="AZ79" s="225">
        <v>1</v>
      </c>
      <c r="BA79" s="225">
        <f>IF(AZ79=1,G79,0)</f>
        <v>0</v>
      </c>
      <c r="BB79" s="225">
        <f>IF(AZ79=2,G79,0)</f>
        <v>0</v>
      </c>
      <c r="BC79" s="225">
        <f>IF(AZ79=3,G79,0)</f>
        <v>0</v>
      </c>
      <c r="BD79" s="225">
        <f>IF(AZ79=4,G79,0)</f>
        <v>0</v>
      </c>
      <c r="BE79" s="225">
        <f>IF(AZ79=5,G79,0)</f>
        <v>0</v>
      </c>
      <c r="CA79" s="252">
        <v>2</v>
      </c>
      <c r="CB79" s="252">
        <v>1</v>
      </c>
    </row>
    <row r="80" spans="1:80" x14ac:dyDescent="0.2">
      <c r="A80" s="261"/>
      <c r="B80" s="265"/>
      <c r="C80" s="343" t="s">
        <v>181</v>
      </c>
      <c r="D80" s="344"/>
      <c r="E80" s="266">
        <v>21</v>
      </c>
      <c r="F80" s="267"/>
      <c r="G80" s="268"/>
      <c r="H80" s="269"/>
      <c r="I80" s="263"/>
      <c r="J80" s="270"/>
      <c r="K80" s="263"/>
      <c r="M80" s="264" t="s">
        <v>181</v>
      </c>
      <c r="O80" s="252"/>
    </row>
    <row r="81" spans="1:80" x14ac:dyDescent="0.2">
      <c r="A81" s="261"/>
      <c r="B81" s="265"/>
      <c r="C81" s="343" t="s">
        <v>152</v>
      </c>
      <c r="D81" s="344"/>
      <c r="E81" s="266">
        <v>0</v>
      </c>
      <c r="F81" s="267"/>
      <c r="G81" s="268"/>
      <c r="H81" s="269"/>
      <c r="I81" s="263"/>
      <c r="J81" s="270"/>
      <c r="K81" s="263"/>
      <c r="M81" s="264" t="s">
        <v>152</v>
      </c>
      <c r="O81" s="252"/>
    </row>
    <row r="82" spans="1:80" ht="22.5" x14ac:dyDescent="0.2">
      <c r="A82" s="253">
        <v>21</v>
      </c>
      <c r="B82" s="254" t="s">
        <v>182</v>
      </c>
      <c r="C82" s="255" t="s">
        <v>183</v>
      </c>
      <c r="D82" s="256" t="s">
        <v>110</v>
      </c>
      <c r="E82" s="257">
        <v>21</v>
      </c>
      <c r="F82" s="257"/>
      <c r="G82" s="258">
        <f>E82*F82</f>
        <v>0</v>
      </c>
      <c r="H82" s="259">
        <v>1.99999999999978E-4</v>
      </c>
      <c r="I82" s="260">
        <f>E82*H82</f>
        <v>4.1999999999995383E-3</v>
      </c>
      <c r="J82" s="259">
        <v>0</v>
      </c>
      <c r="K82" s="260">
        <f>E82*J82</f>
        <v>0</v>
      </c>
      <c r="O82" s="252">
        <v>2</v>
      </c>
      <c r="AA82" s="225">
        <v>2</v>
      </c>
      <c r="AB82" s="225">
        <v>1</v>
      </c>
      <c r="AC82" s="225">
        <v>1</v>
      </c>
      <c r="AZ82" s="225">
        <v>1</v>
      </c>
      <c r="BA82" s="225">
        <f>IF(AZ82=1,G82,0)</f>
        <v>0</v>
      </c>
      <c r="BB82" s="225">
        <f>IF(AZ82=2,G82,0)</f>
        <v>0</v>
      </c>
      <c r="BC82" s="225">
        <f>IF(AZ82=3,G82,0)</f>
        <v>0</v>
      </c>
      <c r="BD82" s="225">
        <f>IF(AZ82=4,G82,0)</f>
        <v>0</v>
      </c>
      <c r="BE82" s="225">
        <f>IF(AZ82=5,G82,0)</f>
        <v>0</v>
      </c>
      <c r="CA82" s="252">
        <v>2</v>
      </c>
      <c r="CB82" s="252">
        <v>1</v>
      </c>
    </row>
    <row r="83" spans="1:80" x14ac:dyDescent="0.2">
      <c r="A83" s="261"/>
      <c r="B83" s="265"/>
      <c r="C83" s="343" t="s">
        <v>181</v>
      </c>
      <c r="D83" s="344"/>
      <c r="E83" s="266">
        <v>21</v>
      </c>
      <c r="F83" s="267"/>
      <c r="G83" s="268"/>
      <c r="H83" s="269"/>
      <c r="I83" s="263"/>
      <c r="J83" s="270"/>
      <c r="K83" s="263"/>
      <c r="M83" s="264" t="s">
        <v>181</v>
      </c>
      <c r="O83" s="252"/>
    </row>
    <row r="84" spans="1:80" x14ac:dyDescent="0.2">
      <c r="A84" s="261"/>
      <c r="B84" s="265"/>
      <c r="C84" s="343" t="s">
        <v>152</v>
      </c>
      <c r="D84" s="344"/>
      <c r="E84" s="266">
        <v>0</v>
      </c>
      <c r="F84" s="267"/>
      <c r="G84" s="268"/>
      <c r="H84" s="269"/>
      <c r="I84" s="263"/>
      <c r="J84" s="270"/>
      <c r="K84" s="263"/>
      <c r="M84" s="264" t="s">
        <v>152</v>
      </c>
      <c r="O84" s="252"/>
    </row>
    <row r="85" spans="1:80" x14ac:dyDescent="0.2">
      <c r="A85" s="271"/>
      <c r="B85" s="272" t="s">
        <v>102</v>
      </c>
      <c r="C85" s="273" t="s">
        <v>125</v>
      </c>
      <c r="D85" s="274"/>
      <c r="E85" s="275"/>
      <c r="F85" s="276"/>
      <c r="G85" s="277">
        <f>SUM(G20:G84)</f>
        <v>0</v>
      </c>
      <c r="H85" s="278"/>
      <c r="I85" s="279">
        <f>SUM(I20:I84)</f>
        <v>4.8299999999995846E-3</v>
      </c>
      <c r="J85" s="278"/>
      <c r="K85" s="279">
        <f>SUM(K20:K84)</f>
        <v>-79.395000000007542</v>
      </c>
      <c r="O85" s="252">
        <v>4</v>
      </c>
      <c r="BA85" s="280">
        <f>SUM(BA20:BA84)</f>
        <v>0</v>
      </c>
      <c r="BB85" s="280">
        <f>SUM(BB20:BB84)</f>
        <v>0</v>
      </c>
      <c r="BC85" s="280">
        <f>SUM(BC20:BC84)</f>
        <v>0</v>
      </c>
      <c r="BD85" s="280">
        <f>SUM(BD20:BD84)</f>
        <v>0</v>
      </c>
      <c r="BE85" s="280">
        <f>SUM(BE20:BE84)</f>
        <v>0</v>
      </c>
    </row>
    <row r="86" spans="1:80" x14ac:dyDescent="0.2">
      <c r="A86" s="242" t="s">
        <v>99</v>
      </c>
      <c r="B86" s="243" t="s">
        <v>184</v>
      </c>
      <c r="C86" s="244" t="s">
        <v>185</v>
      </c>
      <c r="D86" s="245"/>
      <c r="E86" s="246"/>
      <c r="F86" s="246"/>
      <c r="G86" s="247"/>
      <c r="H86" s="248"/>
      <c r="I86" s="249"/>
      <c r="J86" s="250"/>
      <c r="K86" s="251"/>
      <c r="O86" s="252">
        <v>1</v>
      </c>
    </row>
    <row r="87" spans="1:80" x14ac:dyDescent="0.2">
      <c r="A87" s="253">
        <v>22</v>
      </c>
      <c r="B87" s="254" t="s">
        <v>148</v>
      </c>
      <c r="C87" s="255" t="s">
        <v>149</v>
      </c>
      <c r="D87" s="256" t="s">
        <v>150</v>
      </c>
      <c r="E87" s="257">
        <v>12.15</v>
      </c>
      <c r="F87" s="257"/>
      <c r="G87" s="258">
        <f>E87*F87</f>
        <v>0</v>
      </c>
      <c r="H87" s="259">
        <v>0</v>
      </c>
      <c r="I87" s="260">
        <f>E87*H87</f>
        <v>0</v>
      </c>
      <c r="J87" s="259">
        <v>0</v>
      </c>
      <c r="K87" s="260">
        <f>E87*J87</f>
        <v>0</v>
      </c>
      <c r="O87" s="252">
        <v>2</v>
      </c>
      <c r="AA87" s="225">
        <v>1</v>
      </c>
      <c r="AB87" s="225">
        <v>1</v>
      </c>
      <c r="AC87" s="225">
        <v>1</v>
      </c>
      <c r="AZ87" s="225">
        <v>1</v>
      </c>
      <c r="BA87" s="225">
        <f>IF(AZ87=1,G87,0)</f>
        <v>0</v>
      </c>
      <c r="BB87" s="225">
        <f>IF(AZ87=2,G87,0)</f>
        <v>0</v>
      </c>
      <c r="BC87" s="225">
        <f>IF(AZ87=3,G87,0)</f>
        <v>0</v>
      </c>
      <c r="BD87" s="225">
        <f>IF(AZ87=4,G87,0)</f>
        <v>0</v>
      </c>
      <c r="BE87" s="225">
        <f>IF(AZ87=5,G87,0)</f>
        <v>0</v>
      </c>
      <c r="CA87" s="252">
        <v>1</v>
      </c>
      <c r="CB87" s="252">
        <v>1</v>
      </c>
    </row>
    <row r="88" spans="1:80" ht="22.5" x14ac:dyDescent="0.2">
      <c r="A88" s="261"/>
      <c r="B88" s="265"/>
      <c r="C88" s="343" t="s">
        <v>187</v>
      </c>
      <c r="D88" s="344"/>
      <c r="E88" s="266">
        <v>12.15</v>
      </c>
      <c r="F88" s="267"/>
      <c r="G88" s="268"/>
      <c r="H88" s="269"/>
      <c r="I88" s="263"/>
      <c r="J88" s="270"/>
      <c r="K88" s="263"/>
      <c r="M88" s="264" t="s">
        <v>187</v>
      </c>
      <c r="O88" s="252"/>
    </row>
    <row r="89" spans="1:80" ht="22.5" x14ac:dyDescent="0.2">
      <c r="A89" s="261"/>
      <c r="B89" s="265"/>
      <c r="C89" s="343" t="s">
        <v>188</v>
      </c>
      <c r="D89" s="344"/>
      <c r="E89" s="266">
        <v>0</v>
      </c>
      <c r="F89" s="267"/>
      <c r="G89" s="268"/>
      <c r="H89" s="269"/>
      <c r="I89" s="263"/>
      <c r="J89" s="270"/>
      <c r="K89" s="263"/>
      <c r="M89" s="264" t="s">
        <v>188</v>
      </c>
      <c r="O89" s="252"/>
    </row>
    <row r="90" spans="1:80" x14ac:dyDescent="0.2">
      <c r="A90" s="261"/>
      <c r="B90" s="265"/>
      <c r="C90" s="343" t="s">
        <v>189</v>
      </c>
      <c r="D90" s="344"/>
      <c r="E90" s="266">
        <v>0</v>
      </c>
      <c r="F90" s="267"/>
      <c r="G90" s="268"/>
      <c r="H90" s="269"/>
      <c r="I90" s="263"/>
      <c r="J90" s="270"/>
      <c r="K90" s="263"/>
      <c r="M90" s="264" t="s">
        <v>189</v>
      </c>
      <c r="O90" s="252"/>
    </row>
    <row r="91" spans="1:80" x14ac:dyDescent="0.2">
      <c r="A91" s="253">
        <v>23</v>
      </c>
      <c r="B91" s="254" t="s">
        <v>153</v>
      </c>
      <c r="C91" s="255" t="s">
        <v>154</v>
      </c>
      <c r="D91" s="256" t="s">
        <v>150</v>
      </c>
      <c r="E91" s="257">
        <v>12.15</v>
      </c>
      <c r="F91" s="257"/>
      <c r="G91" s="258">
        <f>E91*F91</f>
        <v>0</v>
      </c>
      <c r="H91" s="259">
        <v>0</v>
      </c>
      <c r="I91" s="260">
        <f>E91*H91</f>
        <v>0</v>
      </c>
      <c r="J91" s="259">
        <v>0</v>
      </c>
      <c r="K91" s="260">
        <f>E91*J91</f>
        <v>0</v>
      </c>
      <c r="O91" s="252">
        <v>2</v>
      </c>
      <c r="AA91" s="225">
        <v>1</v>
      </c>
      <c r="AB91" s="225">
        <v>1</v>
      </c>
      <c r="AC91" s="225">
        <v>1</v>
      </c>
      <c r="AZ91" s="225">
        <v>1</v>
      </c>
      <c r="BA91" s="225">
        <f>IF(AZ91=1,G91,0)</f>
        <v>0</v>
      </c>
      <c r="BB91" s="225">
        <f>IF(AZ91=2,G91,0)</f>
        <v>0</v>
      </c>
      <c r="BC91" s="225">
        <f>IF(AZ91=3,G91,0)</f>
        <v>0</v>
      </c>
      <c r="BD91" s="225">
        <f>IF(AZ91=4,G91,0)</f>
        <v>0</v>
      </c>
      <c r="BE91" s="225">
        <f>IF(AZ91=5,G91,0)</f>
        <v>0</v>
      </c>
      <c r="CA91" s="252">
        <v>1</v>
      </c>
      <c r="CB91" s="252">
        <v>1</v>
      </c>
    </row>
    <row r="92" spans="1:80" ht="22.5" x14ac:dyDescent="0.2">
      <c r="A92" s="261"/>
      <c r="B92" s="265"/>
      <c r="C92" s="343" t="s">
        <v>190</v>
      </c>
      <c r="D92" s="344"/>
      <c r="E92" s="266">
        <v>12.15</v>
      </c>
      <c r="F92" s="267"/>
      <c r="G92" s="268"/>
      <c r="H92" s="269"/>
      <c r="I92" s="263"/>
      <c r="J92" s="270"/>
      <c r="K92" s="263"/>
      <c r="M92" s="264" t="s">
        <v>190</v>
      </c>
      <c r="O92" s="252"/>
    </row>
    <row r="93" spans="1:80" x14ac:dyDescent="0.2">
      <c r="A93" s="261"/>
      <c r="B93" s="265"/>
      <c r="C93" s="343" t="s">
        <v>191</v>
      </c>
      <c r="D93" s="344"/>
      <c r="E93" s="266">
        <v>0</v>
      </c>
      <c r="F93" s="267"/>
      <c r="G93" s="268"/>
      <c r="H93" s="269"/>
      <c r="I93" s="263"/>
      <c r="J93" s="270"/>
      <c r="K93" s="263"/>
      <c r="M93" s="264" t="s">
        <v>191</v>
      </c>
      <c r="O93" s="252"/>
    </row>
    <row r="94" spans="1:80" ht="22.5" x14ac:dyDescent="0.2">
      <c r="A94" s="253">
        <v>24</v>
      </c>
      <c r="B94" s="254" t="s">
        <v>192</v>
      </c>
      <c r="C94" s="255" t="s">
        <v>193</v>
      </c>
      <c r="D94" s="256" t="s">
        <v>150</v>
      </c>
      <c r="E94" s="257">
        <v>12.15</v>
      </c>
      <c r="F94" s="257"/>
      <c r="G94" s="258">
        <f>E94*F94</f>
        <v>0</v>
      </c>
      <c r="H94" s="259">
        <v>0</v>
      </c>
      <c r="I94" s="260">
        <f>E94*H94</f>
        <v>0</v>
      </c>
      <c r="J94" s="259">
        <v>0</v>
      </c>
      <c r="K94" s="260">
        <f>E94*J94</f>
        <v>0</v>
      </c>
      <c r="O94" s="252">
        <v>2</v>
      </c>
      <c r="AA94" s="225">
        <v>1</v>
      </c>
      <c r="AB94" s="225">
        <v>1</v>
      </c>
      <c r="AC94" s="225">
        <v>1</v>
      </c>
      <c r="AZ94" s="225">
        <v>1</v>
      </c>
      <c r="BA94" s="225">
        <f>IF(AZ94=1,G94,0)</f>
        <v>0</v>
      </c>
      <c r="BB94" s="225">
        <f>IF(AZ94=2,G94,0)</f>
        <v>0</v>
      </c>
      <c r="BC94" s="225">
        <f>IF(AZ94=3,G94,0)</f>
        <v>0</v>
      </c>
      <c r="BD94" s="225">
        <f>IF(AZ94=4,G94,0)</f>
        <v>0</v>
      </c>
      <c r="BE94" s="225">
        <f>IF(AZ94=5,G94,0)</f>
        <v>0</v>
      </c>
      <c r="CA94" s="252">
        <v>1</v>
      </c>
      <c r="CB94" s="252">
        <v>1</v>
      </c>
    </row>
    <row r="95" spans="1:80" ht="22.5" x14ac:dyDescent="0.2">
      <c r="A95" s="261"/>
      <c r="B95" s="265"/>
      <c r="C95" s="343" t="s">
        <v>190</v>
      </c>
      <c r="D95" s="344"/>
      <c r="E95" s="266">
        <v>12.15</v>
      </c>
      <c r="F95" s="267"/>
      <c r="G95" s="268"/>
      <c r="H95" s="269"/>
      <c r="I95" s="263"/>
      <c r="J95" s="270"/>
      <c r="K95" s="263"/>
      <c r="M95" s="264" t="s">
        <v>190</v>
      </c>
      <c r="O95" s="252"/>
    </row>
    <row r="96" spans="1:80" x14ac:dyDescent="0.2">
      <c r="A96" s="261"/>
      <c r="B96" s="265"/>
      <c r="C96" s="343" t="s">
        <v>191</v>
      </c>
      <c r="D96" s="344"/>
      <c r="E96" s="266">
        <v>0</v>
      </c>
      <c r="F96" s="267"/>
      <c r="G96" s="268"/>
      <c r="H96" s="269"/>
      <c r="I96" s="263"/>
      <c r="J96" s="270"/>
      <c r="K96" s="263"/>
      <c r="M96" s="264" t="s">
        <v>191</v>
      </c>
      <c r="O96" s="252"/>
    </row>
    <row r="97" spans="1:80" x14ac:dyDescent="0.2">
      <c r="A97" s="253">
        <v>25</v>
      </c>
      <c r="B97" s="254" t="s">
        <v>165</v>
      </c>
      <c r="C97" s="255" t="s">
        <v>166</v>
      </c>
      <c r="D97" s="256" t="s">
        <v>150</v>
      </c>
      <c r="E97" s="257">
        <v>12.15</v>
      </c>
      <c r="F97" s="257"/>
      <c r="G97" s="258">
        <f>E97*F97</f>
        <v>0</v>
      </c>
      <c r="H97" s="259">
        <v>0</v>
      </c>
      <c r="I97" s="260">
        <f>E97*H97</f>
        <v>0</v>
      </c>
      <c r="J97" s="259">
        <v>0</v>
      </c>
      <c r="K97" s="260">
        <f>E97*J97</f>
        <v>0</v>
      </c>
      <c r="O97" s="252">
        <v>2</v>
      </c>
      <c r="AA97" s="225">
        <v>1</v>
      </c>
      <c r="AB97" s="225">
        <v>1</v>
      </c>
      <c r="AC97" s="225">
        <v>1</v>
      </c>
      <c r="AZ97" s="225">
        <v>1</v>
      </c>
      <c r="BA97" s="225">
        <f>IF(AZ97=1,G97,0)</f>
        <v>0</v>
      </c>
      <c r="BB97" s="225">
        <f>IF(AZ97=2,G97,0)</f>
        <v>0</v>
      </c>
      <c r="BC97" s="225">
        <f>IF(AZ97=3,G97,0)</f>
        <v>0</v>
      </c>
      <c r="BD97" s="225">
        <f>IF(AZ97=4,G97,0)</f>
        <v>0</v>
      </c>
      <c r="BE97" s="225">
        <f>IF(AZ97=5,G97,0)</f>
        <v>0</v>
      </c>
      <c r="CA97" s="252">
        <v>1</v>
      </c>
      <c r="CB97" s="252">
        <v>1</v>
      </c>
    </row>
    <row r="98" spans="1:80" ht="22.5" x14ac:dyDescent="0.2">
      <c r="A98" s="261"/>
      <c r="B98" s="265"/>
      <c r="C98" s="343" t="s">
        <v>190</v>
      </c>
      <c r="D98" s="344"/>
      <c r="E98" s="266">
        <v>12.15</v>
      </c>
      <c r="F98" s="267"/>
      <c r="G98" s="268"/>
      <c r="H98" s="269"/>
      <c r="I98" s="263"/>
      <c r="J98" s="270"/>
      <c r="K98" s="263"/>
      <c r="M98" s="264" t="s">
        <v>190</v>
      </c>
      <c r="O98" s="252"/>
    </row>
    <row r="99" spans="1:80" x14ac:dyDescent="0.2">
      <c r="A99" s="261"/>
      <c r="B99" s="265"/>
      <c r="C99" s="343" t="s">
        <v>191</v>
      </c>
      <c r="D99" s="344"/>
      <c r="E99" s="266">
        <v>0</v>
      </c>
      <c r="F99" s="267"/>
      <c r="G99" s="268"/>
      <c r="H99" s="269"/>
      <c r="I99" s="263"/>
      <c r="J99" s="270"/>
      <c r="K99" s="263"/>
      <c r="M99" s="264" t="s">
        <v>191</v>
      </c>
      <c r="O99" s="252"/>
    </row>
    <row r="100" spans="1:80" x14ac:dyDescent="0.2">
      <c r="A100" s="253">
        <v>26</v>
      </c>
      <c r="B100" s="254" t="s">
        <v>194</v>
      </c>
      <c r="C100" s="255" t="s">
        <v>195</v>
      </c>
      <c r="D100" s="256" t="s">
        <v>150</v>
      </c>
      <c r="E100" s="257">
        <v>12.15</v>
      </c>
      <c r="F100" s="257"/>
      <c r="G100" s="258">
        <f>E100*F100</f>
        <v>0</v>
      </c>
      <c r="H100" s="259">
        <v>0</v>
      </c>
      <c r="I100" s="260">
        <f>E100*H100</f>
        <v>0</v>
      </c>
      <c r="J100" s="259">
        <v>0</v>
      </c>
      <c r="K100" s="260">
        <f>E100*J100</f>
        <v>0</v>
      </c>
      <c r="O100" s="252">
        <v>2</v>
      </c>
      <c r="AA100" s="225">
        <v>1</v>
      </c>
      <c r="AB100" s="225">
        <v>1</v>
      </c>
      <c r="AC100" s="225">
        <v>1</v>
      </c>
      <c r="AZ100" s="225">
        <v>1</v>
      </c>
      <c r="BA100" s="225">
        <f>IF(AZ100=1,G100,0)</f>
        <v>0</v>
      </c>
      <c r="BB100" s="225">
        <f>IF(AZ100=2,G100,0)</f>
        <v>0</v>
      </c>
      <c r="BC100" s="225">
        <f>IF(AZ100=3,G100,0)</f>
        <v>0</v>
      </c>
      <c r="BD100" s="225">
        <f>IF(AZ100=4,G100,0)</f>
        <v>0</v>
      </c>
      <c r="BE100" s="225">
        <f>IF(AZ100=5,G100,0)</f>
        <v>0</v>
      </c>
      <c r="CA100" s="252">
        <v>1</v>
      </c>
      <c r="CB100" s="252">
        <v>1</v>
      </c>
    </row>
    <row r="101" spans="1:80" ht="22.5" x14ac:dyDescent="0.2">
      <c r="A101" s="261"/>
      <c r="B101" s="265"/>
      <c r="C101" s="343" t="s">
        <v>190</v>
      </c>
      <c r="D101" s="344"/>
      <c r="E101" s="266">
        <v>12.15</v>
      </c>
      <c r="F101" s="267"/>
      <c r="G101" s="268"/>
      <c r="H101" s="269"/>
      <c r="I101" s="263"/>
      <c r="J101" s="270"/>
      <c r="K101" s="263"/>
      <c r="M101" s="264" t="s">
        <v>190</v>
      </c>
      <c r="O101" s="252"/>
    </row>
    <row r="102" spans="1:80" x14ac:dyDescent="0.2">
      <c r="A102" s="261"/>
      <c r="B102" s="265"/>
      <c r="C102" s="343" t="s">
        <v>191</v>
      </c>
      <c r="D102" s="344"/>
      <c r="E102" s="266">
        <v>0</v>
      </c>
      <c r="F102" s="267"/>
      <c r="G102" s="268"/>
      <c r="H102" s="269"/>
      <c r="I102" s="263"/>
      <c r="J102" s="270"/>
      <c r="K102" s="263"/>
      <c r="M102" s="264" t="s">
        <v>191</v>
      </c>
      <c r="O102" s="252"/>
    </row>
    <row r="103" spans="1:80" x14ac:dyDescent="0.2">
      <c r="A103" s="253">
        <v>27</v>
      </c>
      <c r="B103" s="254" t="s">
        <v>170</v>
      </c>
      <c r="C103" s="255" t="s">
        <v>171</v>
      </c>
      <c r="D103" s="256" t="s">
        <v>110</v>
      </c>
      <c r="E103" s="257">
        <v>80.849999999999994</v>
      </c>
      <c r="F103" s="257"/>
      <c r="G103" s="258">
        <f>E103*F103</f>
        <v>0</v>
      </c>
      <c r="H103" s="259">
        <v>0</v>
      </c>
      <c r="I103" s="260">
        <f>E103*H103</f>
        <v>0</v>
      </c>
      <c r="J103" s="259">
        <v>0</v>
      </c>
      <c r="K103" s="260">
        <f>E103*J103</f>
        <v>0</v>
      </c>
      <c r="O103" s="252">
        <v>2</v>
      </c>
      <c r="AA103" s="225">
        <v>1</v>
      </c>
      <c r="AB103" s="225">
        <v>1</v>
      </c>
      <c r="AC103" s="225">
        <v>1</v>
      </c>
      <c r="AZ103" s="225">
        <v>1</v>
      </c>
      <c r="BA103" s="225">
        <f>IF(AZ103=1,G103,0)</f>
        <v>0</v>
      </c>
      <c r="BB103" s="225">
        <f>IF(AZ103=2,G103,0)</f>
        <v>0</v>
      </c>
      <c r="BC103" s="225">
        <f>IF(AZ103=3,G103,0)</f>
        <v>0</v>
      </c>
      <c r="BD103" s="225">
        <f>IF(AZ103=4,G103,0)</f>
        <v>0</v>
      </c>
      <c r="BE103" s="225">
        <f>IF(AZ103=5,G103,0)</f>
        <v>0</v>
      </c>
      <c r="CA103" s="252">
        <v>1</v>
      </c>
      <c r="CB103" s="252">
        <v>1</v>
      </c>
    </row>
    <row r="104" spans="1:80" x14ac:dyDescent="0.2">
      <c r="A104" s="261"/>
      <c r="B104" s="265"/>
      <c r="C104" s="343" t="s">
        <v>196</v>
      </c>
      <c r="D104" s="344"/>
      <c r="E104" s="266">
        <v>0</v>
      </c>
      <c r="F104" s="267"/>
      <c r="G104" s="268"/>
      <c r="H104" s="269"/>
      <c r="I104" s="263"/>
      <c r="J104" s="270"/>
      <c r="K104" s="263"/>
      <c r="M104" s="264" t="s">
        <v>196</v>
      </c>
      <c r="O104" s="252"/>
    </row>
    <row r="105" spans="1:80" ht="22.5" x14ac:dyDescent="0.2">
      <c r="A105" s="261"/>
      <c r="B105" s="265"/>
      <c r="C105" s="343" t="s">
        <v>197</v>
      </c>
      <c r="D105" s="344"/>
      <c r="E105" s="266">
        <v>80.849999999999994</v>
      </c>
      <c r="F105" s="267"/>
      <c r="G105" s="268"/>
      <c r="H105" s="269"/>
      <c r="I105" s="263"/>
      <c r="J105" s="270"/>
      <c r="K105" s="263"/>
      <c r="M105" s="264" t="s">
        <v>197</v>
      </c>
      <c r="O105" s="252"/>
    </row>
    <row r="106" spans="1:80" x14ac:dyDescent="0.2">
      <c r="A106" s="261"/>
      <c r="B106" s="265"/>
      <c r="C106" s="343" t="s">
        <v>191</v>
      </c>
      <c r="D106" s="344"/>
      <c r="E106" s="266">
        <v>0</v>
      </c>
      <c r="F106" s="267"/>
      <c r="G106" s="268"/>
      <c r="H106" s="269"/>
      <c r="I106" s="263"/>
      <c r="J106" s="270"/>
      <c r="K106" s="263"/>
      <c r="M106" s="264" t="s">
        <v>191</v>
      </c>
      <c r="O106" s="252"/>
    </row>
    <row r="107" spans="1:80" x14ac:dyDescent="0.2">
      <c r="A107" s="253">
        <v>28</v>
      </c>
      <c r="B107" s="254" t="s">
        <v>198</v>
      </c>
      <c r="C107" s="255" t="s">
        <v>199</v>
      </c>
      <c r="D107" s="256" t="s">
        <v>110</v>
      </c>
      <c r="E107" s="257">
        <v>80.849999999999994</v>
      </c>
      <c r="F107" s="257"/>
      <c r="G107" s="258">
        <f>E107*F107</f>
        <v>0</v>
      </c>
      <c r="H107" s="259">
        <v>0.33075000000007998</v>
      </c>
      <c r="I107" s="260">
        <f>E107*H107</f>
        <v>26.741137500006463</v>
      </c>
      <c r="J107" s="259">
        <v>0</v>
      </c>
      <c r="K107" s="260">
        <f>E107*J107</f>
        <v>0</v>
      </c>
      <c r="O107" s="252">
        <v>2</v>
      </c>
      <c r="AA107" s="225">
        <v>1</v>
      </c>
      <c r="AB107" s="225">
        <v>1</v>
      </c>
      <c r="AC107" s="225">
        <v>1</v>
      </c>
      <c r="AZ107" s="225">
        <v>1</v>
      </c>
      <c r="BA107" s="225">
        <f>IF(AZ107=1,G107,0)</f>
        <v>0</v>
      </c>
      <c r="BB107" s="225">
        <f>IF(AZ107=2,G107,0)</f>
        <v>0</v>
      </c>
      <c r="BC107" s="225">
        <f>IF(AZ107=3,G107,0)</f>
        <v>0</v>
      </c>
      <c r="BD107" s="225">
        <f>IF(AZ107=4,G107,0)</f>
        <v>0</v>
      </c>
      <c r="BE107" s="225">
        <f>IF(AZ107=5,G107,0)</f>
        <v>0</v>
      </c>
      <c r="CA107" s="252">
        <v>1</v>
      </c>
      <c r="CB107" s="252">
        <v>1</v>
      </c>
    </row>
    <row r="108" spans="1:80" ht="22.5" x14ac:dyDescent="0.2">
      <c r="A108" s="261"/>
      <c r="B108" s="265"/>
      <c r="C108" s="343" t="s">
        <v>197</v>
      </c>
      <c r="D108" s="344"/>
      <c r="E108" s="266">
        <v>80.849999999999994</v>
      </c>
      <c r="F108" s="267"/>
      <c r="G108" s="268"/>
      <c r="H108" s="269"/>
      <c r="I108" s="263"/>
      <c r="J108" s="270"/>
      <c r="K108" s="263"/>
      <c r="M108" s="264" t="s">
        <v>197</v>
      </c>
      <c r="O108" s="252"/>
    </row>
    <row r="109" spans="1:80" ht="22.5" x14ac:dyDescent="0.2">
      <c r="A109" s="261"/>
      <c r="B109" s="265"/>
      <c r="C109" s="343" t="s">
        <v>188</v>
      </c>
      <c r="D109" s="344"/>
      <c r="E109" s="266">
        <v>0</v>
      </c>
      <c r="F109" s="267"/>
      <c r="G109" s="268"/>
      <c r="H109" s="269"/>
      <c r="I109" s="263"/>
      <c r="J109" s="270"/>
      <c r="K109" s="263"/>
      <c r="M109" s="264" t="s">
        <v>188</v>
      </c>
      <c r="O109" s="252"/>
    </row>
    <row r="110" spans="1:80" x14ac:dyDescent="0.2">
      <c r="A110" s="261"/>
      <c r="B110" s="265"/>
      <c r="C110" s="343" t="s">
        <v>189</v>
      </c>
      <c r="D110" s="344"/>
      <c r="E110" s="266">
        <v>0</v>
      </c>
      <c r="F110" s="267"/>
      <c r="G110" s="268"/>
      <c r="H110" s="269"/>
      <c r="I110" s="263"/>
      <c r="J110" s="270"/>
      <c r="K110" s="263"/>
      <c r="M110" s="264" t="s">
        <v>189</v>
      </c>
      <c r="O110" s="252"/>
    </row>
    <row r="111" spans="1:80" x14ac:dyDescent="0.2">
      <c r="A111" s="271"/>
      <c r="B111" s="272" t="s">
        <v>102</v>
      </c>
      <c r="C111" s="273" t="s">
        <v>186</v>
      </c>
      <c r="D111" s="274"/>
      <c r="E111" s="275"/>
      <c r="F111" s="276"/>
      <c r="G111" s="277">
        <f>SUM(G86:G110)</f>
        <v>0</v>
      </c>
      <c r="H111" s="278"/>
      <c r="I111" s="279">
        <f>SUM(I86:I110)</f>
        <v>26.741137500006463</v>
      </c>
      <c r="J111" s="278"/>
      <c r="K111" s="279">
        <f>SUM(K86:K110)</f>
        <v>0</v>
      </c>
      <c r="O111" s="252">
        <v>4</v>
      </c>
      <c r="BA111" s="280">
        <f>SUM(BA86:BA110)</f>
        <v>0</v>
      </c>
      <c r="BB111" s="280">
        <f>SUM(BB86:BB110)</f>
        <v>0</v>
      </c>
      <c r="BC111" s="280">
        <f>SUM(BC86:BC110)</f>
        <v>0</v>
      </c>
      <c r="BD111" s="280">
        <f>SUM(BD86:BD110)</f>
        <v>0</v>
      </c>
      <c r="BE111" s="280">
        <f>SUM(BE86:BE110)</f>
        <v>0</v>
      </c>
    </row>
    <row r="112" spans="1:80" x14ac:dyDescent="0.2">
      <c r="A112" s="242" t="s">
        <v>99</v>
      </c>
      <c r="B112" s="243" t="s">
        <v>200</v>
      </c>
      <c r="C112" s="244" t="s">
        <v>201</v>
      </c>
      <c r="D112" s="245"/>
      <c r="E112" s="246"/>
      <c r="F112" s="246"/>
      <c r="G112" s="247"/>
      <c r="H112" s="248"/>
      <c r="I112" s="249"/>
      <c r="J112" s="250"/>
      <c r="K112" s="251"/>
      <c r="O112" s="252">
        <v>1</v>
      </c>
    </row>
    <row r="113" spans="1:80" x14ac:dyDescent="0.2">
      <c r="A113" s="253">
        <v>29</v>
      </c>
      <c r="B113" s="254" t="s">
        <v>203</v>
      </c>
      <c r="C113" s="255" t="s">
        <v>204</v>
      </c>
      <c r="D113" s="256" t="s">
        <v>110</v>
      </c>
      <c r="E113" s="257">
        <v>73</v>
      </c>
      <c r="F113" s="257"/>
      <c r="G113" s="258">
        <f>E113*F113</f>
        <v>0</v>
      </c>
      <c r="H113" s="259">
        <v>0.220499999999902</v>
      </c>
      <c r="I113" s="260">
        <f>E113*H113</f>
        <v>16.096499999992847</v>
      </c>
      <c r="J113" s="259">
        <v>0</v>
      </c>
      <c r="K113" s="260">
        <f>E113*J113</f>
        <v>0</v>
      </c>
      <c r="O113" s="252">
        <v>2</v>
      </c>
      <c r="AA113" s="225">
        <v>1</v>
      </c>
      <c r="AB113" s="225">
        <v>1</v>
      </c>
      <c r="AC113" s="225">
        <v>1</v>
      </c>
      <c r="AZ113" s="225">
        <v>1</v>
      </c>
      <c r="BA113" s="225">
        <f>IF(AZ113=1,G113,0)</f>
        <v>0</v>
      </c>
      <c r="BB113" s="225">
        <f>IF(AZ113=2,G113,0)</f>
        <v>0</v>
      </c>
      <c r="BC113" s="225">
        <f>IF(AZ113=3,G113,0)</f>
        <v>0</v>
      </c>
      <c r="BD113" s="225">
        <f>IF(AZ113=4,G113,0)</f>
        <v>0</v>
      </c>
      <c r="BE113" s="225">
        <f>IF(AZ113=5,G113,0)</f>
        <v>0</v>
      </c>
      <c r="CA113" s="252">
        <v>1</v>
      </c>
      <c r="CB113" s="252">
        <v>1</v>
      </c>
    </row>
    <row r="114" spans="1:80" ht="22.5" x14ac:dyDescent="0.2">
      <c r="A114" s="261"/>
      <c r="B114" s="265"/>
      <c r="C114" s="343" t="s">
        <v>205</v>
      </c>
      <c r="D114" s="344"/>
      <c r="E114" s="266">
        <v>52</v>
      </c>
      <c r="F114" s="267"/>
      <c r="G114" s="268"/>
      <c r="H114" s="269"/>
      <c r="I114" s="263"/>
      <c r="J114" s="270"/>
      <c r="K114" s="263"/>
      <c r="M114" s="264" t="s">
        <v>205</v>
      </c>
      <c r="O114" s="252"/>
    </row>
    <row r="115" spans="1:80" x14ac:dyDescent="0.2">
      <c r="A115" s="261"/>
      <c r="B115" s="265"/>
      <c r="C115" s="343" t="s">
        <v>206</v>
      </c>
      <c r="D115" s="344"/>
      <c r="E115" s="266">
        <v>5</v>
      </c>
      <c r="F115" s="267"/>
      <c r="G115" s="268"/>
      <c r="H115" s="269"/>
      <c r="I115" s="263"/>
      <c r="J115" s="270"/>
      <c r="K115" s="263"/>
      <c r="M115" s="264" t="s">
        <v>206</v>
      </c>
      <c r="O115" s="252"/>
    </row>
    <row r="116" spans="1:80" x14ac:dyDescent="0.2">
      <c r="A116" s="261"/>
      <c r="B116" s="265"/>
      <c r="C116" s="343" t="s">
        <v>207</v>
      </c>
      <c r="D116" s="344"/>
      <c r="E116" s="266">
        <v>2</v>
      </c>
      <c r="F116" s="267"/>
      <c r="G116" s="268"/>
      <c r="H116" s="269"/>
      <c r="I116" s="263"/>
      <c r="J116" s="270"/>
      <c r="K116" s="263"/>
      <c r="M116" s="264" t="s">
        <v>207</v>
      </c>
      <c r="O116" s="252"/>
    </row>
    <row r="117" spans="1:80" x14ac:dyDescent="0.2">
      <c r="A117" s="261"/>
      <c r="B117" s="265"/>
      <c r="C117" s="343" t="s">
        <v>208</v>
      </c>
      <c r="D117" s="344"/>
      <c r="E117" s="266">
        <v>14</v>
      </c>
      <c r="F117" s="267"/>
      <c r="G117" s="268"/>
      <c r="H117" s="269"/>
      <c r="I117" s="263"/>
      <c r="J117" s="270"/>
      <c r="K117" s="263"/>
      <c r="M117" s="264" t="s">
        <v>208</v>
      </c>
      <c r="O117" s="252"/>
    </row>
    <row r="118" spans="1:80" x14ac:dyDescent="0.2">
      <c r="A118" s="261"/>
      <c r="B118" s="265"/>
      <c r="C118" s="343" t="s">
        <v>152</v>
      </c>
      <c r="D118" s="344"/>
      <c r="E118" s="266">
        <v>0</v>
      </c>
      <c r="F118" s="267"/>
      <c r="G118" s="268"/>
      <c r="H118" s="269"/>
      <c r="I118" s="263"/>
      <c r="J118" s="270"/>
      <c r="K118" s="263"/>
      <c r="M118" s="264" t="s">
        <v>152</v>
      </c>
      <c r="O118" s="252"/>
    </row>
    <row r="119" spans="1:80" x14ac:dyDescent="0.2">
      <c r="A119" s="253">
        <v>30</v>
      </c>
      <c r="B119" s="254" t="s">
        <v>198</v>
      </c>
      <c r="C119" s="255" t="s">
        <v>199</v>
      </c>
      <c r="D119" s="256" t="s">
        <v>110</v>
      </c>
      <c r="E119" s="257">
        <v>220.15</v>
      </c>
      <c r="F119" s="257"/>
      <c r="G119" s="258">
        <f>E119*F119</f>
        <v>0</v>
      </c>
      <c r="H119" s="259">
        <v>0.33075000000007998</v>
      </c>
      <c r="I119" s="260">
        <f>E119*H119</f>
        <v>72.814612500017603</v>
      </c>
      <c r="J119" s="259">
        <v>0</v>
      </c>
      <c r="K119" s="260">
        <f>E119*J119</f>
        <v>0</v>
      </c>
      <c r="O119" s="252">
        <v>2</v>
      </c>
      <c r="AA119" s="225">
        <v>1</v>
      </c>
      <c r="AB119" s="225">
        <v>1</v>
      </c>
      <c r="AC119" s="225">
        <v>1</v>
      </c>
      <c r="AZ119" s="225">
        <v>1</v>
      </c>
      <c r="BA119" s="225">
        <f>IF(AZ119=1,G119,0)</f>
        <v>0</v>
      </c>
      <c r="BB119" s="225">
        <f>IF(AZ119=2,G119,0)</f>
        <v>0</v>
      </c>
      <c r="BC119" s="225">
        <f>IF(AZ119=3,G119,0)</f>
        <v>0</v>
      </c>
      <c r="BD119" s="225">
        <f>IF(AZ119=4,G119,0)</f>
        <v>0</v>
      </c>
      <c r="BE119" s="225">
        <f>IF(AZ119=5,G119,0)</f>
        <v>0</v>
      </c>
      <c r="CA119" s="252">
        <v>1</v>
      </c>
      <c r="CB119" s="252">
        <v>1</v>
      </c>
    </row>
    <row r="120" spans="1:80" ht="22.5" x14ac:dyDescent="0.2">
      <c r="A120" s="261"/>
      <c r="B120" s="265"/>
      <c r="C120" s="343" t="s">
        <v>209</v>
      </c>
      <c r="D120" s="344"/>
      <c r="E120" s="266">
        <v>143.5</v>
      </c>
      <c r="F120" s="267"/>
      <c r="G120" s="268"/>
      <c r="H120" s="269"/>
      <c r="I120" s="263"/>
      <c r="J120" s="270"/>
      <c r="K120" s="263"/>
      <c r="M120" s="264" t="s">
        <v>209</v>
      </c>
      <c r="O120" s="252"/>
    </row>
    <row r="121" spans="1:80" ht="22.5" x14ac:dyDescent="0.2">
      <c r="A121" s="261"/>
      <c r="B121" s="265"/>
      <c r="C121" s="343" t="s">
        <v>173</v>
      </c>
      <c r="D121" s="344"/>
      <c r="E121" s="266">
        <v>54.6</v>
      </c>
      <c r="F121" s="267"/>
      <c r="G121" s="268"/>
      <c r="H121" s="269"/>
      <c r="I121" s="263"/>
      <c r="J121" s="270"/>
      <c r="K121" s="263"/>
      <c r="M121" s="264" t="s">
        <v>173</v>
      </c>
      <c r="O121" s="252"/>
    </row>
    <row r="122" spans="1:80" x14ac:dyDescent="0.2">
      <c r="A122" s="261"/>
      <c r="B122" s="265"/>
      <c r="C122" s="343" t="s">
        <v>174</v>
      </c>
      <c r="D122" s="344"/>
      <c r="E122" s="266">
        <v>5.25</v>
      </c>
      <c r="F122" s="267"/>
      <c r="G122" s="268"/>
      <c r="H122" s="269"/>
      <c r="I122" s="263"/>
      <c r="J122" s="270"/>
      <c r="K122" s="263"/>
      <c r="M122" s="264" t="s">
        <v>174</v>
      </c>
      <c r="O122" s="252"/>
    </row>
    <row r="123" spans="1:80" ht="22.5" x14ac:dyDescent="0.2">
      <c r="A123" s="261"/>
      <c r="B123" s="265"/>
      <c r="C123" s="343" t="s">
        <v>175</v>
      </c>
      <c r="D123" s="344"/>
      <c r="E123" s="266">
        <v>2.1</v>
      </c>
      <c r="F123" s="267"/>
      <c r="G123" s="268"/>
      <c r="H123" s="269"/>
      <c r="I123" s="263"/>
      <c r="J123" s="270"/>
      <c r="K123" s="263"/>
      <c r="M123" s="264" t="s">
        <v>175</v>
      </c>
      <c r="O123" s="252"/>
    </row>
    <row r="124" spans="1:80" x14ac:dyDescent="0.2">
      <c r="A124" s="261"/>
      <c r="B124" s="265"/>
      <c r="C124" s="343" t="s">
        <v>176</v>
      </c>
      <c r="D124" s="344"/>
      <c r="E124" s="266">
        <v>14.7</v>
      </c>
      <c r="F124" s="267"/>
      <c r="G124" s="268"/>
      <c r="H124" s="269"/>
      <c r="I124" s="263"/>
      <c r="J124" s="270"/>
      <c r="K124" s="263"/>
      <c r="M124" s="264" t="s">
        <v>176</v>
      </c>
      <c r="O124" s="252"/>
    </row>
    <row r="125" spans="1:80" x14ac:dyDescent="0.2">
      <c r="A125" s="261"/>
      <c r="B125" s="265"/>
      <c r="C125" s="343" t="s">
        <v>152</v>
      </c>
      <c r="D125" s="344"/>
      <c r="E125" s="266">
        <v>0</v>
      </c>
      <c r="F125" s="267"/>
      <c r="G125" s="268"/>
      <c r="H125" s="269"/>
      <c r="I125" s="263"/>
      <c r="J125" s="270"/>
      <c r="K125" s="263"/>
      <c r="M125" s="264" t="s">
        <v>152</v>
      </c>
      <c r="O125" s="252"/>
    </row>
    <row r="126" spans="1:80" x14ac:dyDescent="0.2">
      <c r="A126" s="253">
        <v>31</v>
      </c>
      <c r="B126" s="254" t="s">
        <v>210</v>
      </c>
      <c r="C126" s="255" t="s">
        <v>211</v>
      </c>
      <c r="D126" s="256" t="s">
        <v>110</v>
      </c>
      <c r="E126" s="257">
        <v>3.15</v>
      </c>
      <c r="F126" s="257"/>
      <c r="G126" s="258">
        <f>E126*F126</f>
        <v>0</v>
      </c>
      <c r="H126" s="259">
        <v>0.44099999999980399</v>
      </c>
      <c r="I126" s="260">
        <f>E126*H126</f>
        <v>1.3891499999993826</v>
      </c>
      <c r="J126" s="259">
        <v>0</v>
      </c>
      <c r="K126" s="260">
        <f>E126*J126</f>
        <v>0</v>
      </c>
      <c r="O126" s="252">
        <v>2</v>
      </c>
      <c r="AA126" s="225">
        <v>1</v>
      </c>
      <c r="AB126" s="225">
        <v>1</v>
      </c>
      <c r="AC126" s="225">
        <v>1</v>
      </c>
      <c r="AZ126" s="225">
        <v>1</v>
      </c>
      <c r="BA126" s="225">
        <f>IF(AZ126=1,G126,0)</f>
        <v>0</v>
      </c>
      <c r="BB126" s="225">
        <f>IF(AZ126=2,G126,0)</f>
        <v>0</v>
      </c>
      <c r="BC126" s="225">
        <f>IF(AZ126=3,G126,0)</f>
        <v>0</v>
      </c>
      <c r="BD126" s="225">
        <f>IF(AZ126=4,G126,0)</f>
        <v>0</v>
      </c>
      <c r="BE126" s="225">
        <f>IF(AZ126=5,G126,0)</f>
        <v>0</v>
      </c>
      <c r="CA126" s="252">
        <v>1</v>
      </c>
      <c r="CB126" s="252">
        <v>1</v>
      </c>
    </row>
    <row r="127" spans="1:80" ht="22.5" x14ac:dyDescent="0.2">
      <c r="A127" s="261"/>
      <c r="B127" s="265"/>
      <c r="C127" s="343" t="s">
        <v>177</v>
      </c>
      <c r="D127" s="344"/>
      <c r="E127" s="266">
        <v>3.15</v>
      </c>
      <c r="F127" s="267"/>
      <c r="G127" s="268"/>
      <c r="H127" s="269"/>
      <c r="I127" s="263"/>
      <c r="J127" s="270"/>
      <c r="K127" s="263"/>
      <c r="M127" s="264" t="s">
        <v>177</v>
      </c>
      <c r="O127" s="252"/>
    </row>
    <row r="128" spans="1:80" x14ac:dyDescent="0.2">
      <c r="A128" s="261"/>
      <c r="B128" s="265"/>
      <c r="C128" s="343" t="s">
        <v>152</v>
      </c>
      <c r="D128" s="344"/>
      <c r="E128" s="266">
        <v>0</v>
      </c>
      <c r="F128" s="267"/>
      <c r="G128" s="268"/>
      <c r="H128" s="269"/>
      <c r="I128" s="263"/>
      <c r="J128" s="270"/>
      <c r="K128" s="263"/>
      <c r="M128" s="264" t="s">
        <v>152</v>
      </c>
      <c r="O128" s="252"/>
    </row>
    <row r="129" spans="1:80" x14ac:dyDescent="0.2">
      <c r="A129" s="253">
        <v>32</v>
      </c>
      <c r="B129" s="254" t="s">
        <v>212</v>
      </c>
      <c r="C129" s="255" t="s">
        <v>213</v>
      </c>
      <c r="D129" s="256" t="s">
        <v>110</v>
      </c>
      <c r="E129" s="257">
        <v>3</v>
      </c>
      <c r="F129" s="257"/>
      <c r="G129" s="258">
        <f>E129*F129</f>
        <v>0</v>
      </c>
      <c r="H129" s="259">
        <v>0.18462999999997001</v>
      </c>
      <c r="I129" s="260">
        <f>E129*H129</f>
        <v>0.55388999999991007</v>
      </c>
      <c r="J129" s="259">
        <v>0</v>
      </c>
      <c r="K129" s="260">
        <f>E129*J129</f>
        <v>0</v>
      </c>
      <c r="O129" s="252">
        <v>2</v>
      </c>
      <c r="AA129" s="225">
        <v>1</v>
      </c>
      <c r="AB129" s="225">
        <v>1</v>
      </c>
      <c r="AC129" s="225">
        <v>1</v>
      </c>
      <c r="AZ129" s="225">
        <v>1</v>
      </c>
      <c r="BA129" s="225">
        <f>IF(AZ129=1,G129,0)</f>
        <v>0</v>
      </c>
      <c r="BB129" s="225">
        <f>IF(AZ129=2,G129,0)</f>
        <v>0</v>
      </c>
      <c r="BC129" s="225">
        <f>IF(AZ129=3,G129,0)</f>
        <v>0</v>
      </c>
      <c r="BD129" s="225">
        <f>IF(AZ129=4,G129,0)</f>
        <v>0</v>
      </c>
      <c r="BE129" s="225">
        <f>IF(AZ129=5,G129,0)</f>
        <v>0</v>
      </c>
      <c r="CA129" s="252">
        <v>1</v>
      </c>
      <c r="CB129" s="252">
        <v>1</v>
      </c>
    </row>
    <row r="130" spans="1:80" ht="22.5" x14ac:dyDescent="0.2">
      <c r="A130" s="261"/>
      <c r="B130" s="265"/>
      <c r="C130" s="343" t="s">
        <v>214</v>
      </c>
      <c r="D130" s="344"/>
      <c r="E130" s="266">
        <v>3</v>
      </c>
      <c r="F130" s="267"/>
      <c r="G130" s="268"/>
      <c r="H130" s="269"/>
      <c r="I130" s="263"/>
      <c r="J130" s="270"/>
      <c r="K130" s="263"/>
      <c r="M130" s="264" t="s">
        <v>214</v>
      </c>
      <c r="O130" s="252"/>
    </row>
    <row r="131" spans="1:80" x14ac:dyDescent="0.2">
      <c r="A131" s="261"/>
      <c r="B131" s="265"/>
      <c r="C131" s="343" t="s">
        <v>152</v>
      </c>
      <c r="D131" s="344"/>
      <c r="E131" s="266">
        <v>0</v>
      </c>
      <c r="F131" s="267"/>
      <c r="G131" s="268"/>
      <c r="H131" s="269"/>
      <c r="I131" s="263"/>
      <c r="J131" s="270"/>
      <c r="K131" s="263"/>
      <c r="M131" s="264" t="s">
        <v>152</v>
      </c>
      <c r="O131" s="252"/>
    </row>
    <row r="132" spans="1:80" x14ac:dyDescent="0.2">
      <c r="A132" s="253">
        <v>33</v>
      </c>
      <c r="B132" s="254" t="s">
        <v>215</v>
      </c>
      <c r="C132" s="255" t="s">
        <v>216</v>
      </c>
      <c r="D132" s="256" t="s">
        <v>110</v>
      </c>
      <c r="E132" s="257">
        <v>3</v>
      </c>
      <c r="F132" s="257"/>
      <c r="G132" s="258">
        <f>E132*F132</f>
        <v>0</v>
      </c>
      <c r="H132" s="259">
        <v>0.33206000000018299</v>
      </c>
      <c r="I132" s="260">
        <f>E132*H132</f>
        <v>0.99618000000054896</v>
      </c>
      <c r="J132" s="259">
        <v>0</v>
      </c>
      <c r="K132" s="260">
        <f>E132*J132</f>
        <v>0</v>
      </c>
      <c r="O132" s="252">
        <v>2</v>
      </c>
      <c r="AA132" s="225">
        <v>1</v>
      </c>
      <c r="AB132" s="225">
        <v>1</v>
      </c>
      <c r="AC132" s="225">
        <v>1</v>
      </c>
      <c r="AZ132" s="225">
        <v>1</v>
      </c>
      <c r="BA132" s="225">
        <f>IF(AZ132=1,G132,0)</f>
        <v>0</v>
      </c>
      <c r="BB132" s="225">
        <f>IF(AZ132=2,G132,0)</f>
        <v>0</v>
      </c>
      <c r="BC132" s="225">
        <f>IF(AZ132=3,G132,0)</f>
        <v>0</v>
      </c>
      <c r="BD132" s="225">
        <f>IF(AZ132=4,G132,0)</f>
        <v>0</v>
      </c>
      <c r="BE132" s="225">
        <f>IF(AZ132=5,G132,0)</f>
        <v>0</v>
      </c>
      <c r="CA132" s="252">
        <v>1</v>
      </c>
      <c r="CB132" s="252">
        <v>1</v>
      </c>
    </row>
    <row r="133" spans="1:80" ht="22.5" x14ac:dyDescent="0.2">
      <c r="A133" s="261"/>
      <c r="B133" s="265"/>
      <c r="C133" s="343" t="s">
        <v>214</v>
      </c>
      <c r="D133" s="344"/>
      <c r="E133" s="266">
        <v>3</v>
      </c>
      <c r="F133" s="267"/>
      <c r="G133" s="268"/>
      <c r="H133" s="269"/>
      <c r="I133" s="263"/>
      <c r="J133" s="270"/>
      <c r="K133" s="263"/>
      <c r="M133" s="264" t="s">
        <v>214</v>
      </c>
      <c r="O133" s="252"/>
    </row>
    <row r="134" spans="1:80" x14ac:dyDescent="0.2">
      <c r="A134" s="261"/>
      <c r="B134" s="265"/>
      <c r="C134" s="343" t="s">
        <v>152</v>
      </c>
      <c r="D134" s="344"/>
      <c r="E134" s="266">
        <v>0</v>
      </c>
      <c r="F134" s="267"/>
      <c r="G134" s="268"/>
      <c r="H134" s="269"/>
      <c r="I134" s="263"/>
      <c r="J134" s="270"/>
      <c r="K134" s="263"/>
      <c r="M134" s="264" t="s">
        <v>152</v>
      </c>
      <c r="O134" s="252"/>
    </row>
    <row r="135" spans="1:80" x14ac:dyDescent="0.2">
      <c r="A135" s="253">
        <v>34</v>
      </c>
      <c r="B135" s="254" t="s">
        <v>217</v>
      </c>
      <c r="C135" s="255" t="s">
        <v>218</v>
      </c>
      <c r="D135" s="256" t="s">
        <v>110</v>
      </c>
      <c r="E135" s="257">
        <v>3</v>
      </c>
      <c r="F135" s="257"/>
      <c r="G135" s="258">
        <f>E135*F135</f>
        <v>0</v>
      </c>
      <c r="H135" s="259">
        <v>6.0100000000033998E-3</v>
      </c>
      <c r="I135" s="260">
        <f>E135*H135</f>
        <v>1.8030000000010198E-2</v>
      </c>
      <c r="J135" s="259">
        <v>0</v>
      </c>
      <c r="K135" s="260">
        <f>E135*J135</f>
        <v>0</v>
      </c>
      <c r="O135" s="252">
        <v>2</v>
      </c>
      <c r="AA135" s="225">
        <v>1</v>
      </c>
      <c r="AB135" s="225">
        <v>1</v>
      </c>
      <c r="AC135" s="225">
        <v>1</v>
      </c>
      <c r="AZ135" s="225">
        <v>1</v>
      </c>
      <c r="BA135" s="225">
        <f>IF(AZ135=1,G135,0)</f>
        <v>0</v>
      </c>
      <c r="BB135" s="225">
        <f>IF(AZ135=2,G135,0)</f>
        <v>0</v>
      </c>
      <c r="BC135" s="225">
        <f>IF(AZ135=3,G135,0)</f>
        <v>0</v>
      </c>
      <c r="BD135" s="225">
        <f>IF(AZ135=4,G135,0)</f>
        <v>0</v>
      </c>
      <c r="BE135" s="225">
        <f>IF(AZ135=5,G135,0)</f>
        <v>0</v>
      </c>
      <c r="CA135" s="252">
        <v>1</v>
      </c>
      <c r="CB135" s="252">
        <v>1</v>
      </c>
    </row>
    <row r="136" spans="1:80" ht="22.5" x14ac:dyDescent="0.2">
      <c r="A136" s="261"/>
      <c r="B136" s="265"/>
      <c r="C136" s="343" t="s">
        <v>214</v>
      </c>
      <c r="D136" s="344"/>
      <c r="E136" s="266">
        <v>3</v>
      </c>
      <c r="F136" s="267"/>
      <c r="G136" s="268"/>
      <c r="H136" s="269"/>
      <c r="I136" s="263"/>
      <c r="J136" s="270"/>
      <c r="K136" s="263"/>
      <c r="M136" s="264" t="s">
        <v>214</v>
      </c>
      <c r="O136" s="252"/>
    </row>
    <row r="137" spans="1:80" x14ac:dyDescent="0.2">
      <c r="A137" s="261"/>
      <c r="B137" s="265"/>
      <c r="C137" s="343" t="s">
        <v>152</v>
      </c>
      <c r="D137" s="344"/>
      <c r="E137" s="266">
        <v>0</v>
      </c>
      <c r="F137" s="267"/>
      <c r="G137" s="268"/>
      <c r="H137" s="269"/>
      <c r="I137" s="263"/>
      <c r="J137" s="270"/>
      <c r="K137" s="263"/>
      <c r="M137" s="264" t="s">
        <v>152</v>
      </c>
      <c r="O137" s="252"/>
    </row>
    <row r="138" spans="1:80" x14ac:dyDescent="0.2">
      <c r="A138" s="253">
        <v>35</v>
      </c>
      <c r="B138" s="254" t="s">
        <v>219</v>
      </c>
      <c r="C138" s="255" t="s">
        <v>220</v>
      </c>
      <c r="D138" s="256" t="s">
        <v>110</v>
      </c>
      <c r="E138" s="257">
        <v>129</v>
      </c>
      <c r="F138" s="257"/>
      <c r="G138" s="258">
        <f>E138*F138</f>
        <v>0</v>
      </c>
      <c r="H138" s="259">
        <v>6.09999999999999E-4</v>
      </c>
      <c r="I138" s="260">
        <f>E138*H138</f>
        <v>7.8689999999999871E-2</v>
      </c>
      <c r="J138" s="259">
        <v>0</v>
      </c>
      <c r="K138" s="260">
        <f>E138*J138</f>
        <v>0</v>
      </c>
      <c r="O138" s="252">
        <v>2</v>
      </c>
      <c r="AA138" s="225">
        <v>1</v>
      </c>
      <c r="AB138" s="225">
        <v>1</v>
      </c>
      <c r="AC138" s="225">
        <v>1</v>
      </c>
      <c r="AZ138" s="225">
        <v>1</v>
      </c>
      <c r="BA138" s="225">
        <f>IF(AZ138=1,G138,0)</f>
        <v>0</v>
      </c>
      <c r="BB138" s="225">
        <f>IF(AZ138=2,G138,0)</f>
        <v>0</v>
      </c>
      <c r="BC138" s="225">
        <f>IF(AZ138=3,G138,0)</f>
        <v>0</v>
      </c>
      <c r="BD138" s="225">
        <f>IF(AZ138=4,G138,0)</f>
        <v>0</v>
      </c>
      <c r="BE138" s="225">
        <f>IF(AZ138=5,G138,0)</f>
        <v>0</v>
      </c>
      <c r="CA138" s="252">
        <v>1</v>
      </c>
      <c r="CB138" s="252">
        <v>1</v>
      </c>
    </row>
    <row r="139" spans="1:80" ht="22.5" x14ac:dyDescent="0.2">
      <c r="A139" s="261"/>
      <c r="B139" s="265"/>
      <c r="C139" s="343" t="s">
        <v>214</v>
      </c>
      <c r="D139" s="344"/>
      <c r="E139" s="266">
        <v>3</v>
      </c>
      <c r="F139" s="267"/>
      <c r="G139" s="268"/>
      <c r="H139" s="269"/>
      <c r="I139" s="263"/>
      <c r="J139" s="270"/>
      <c r="K139" s="263"/>
      <c r="M139" s="264" t="s">
        <v>214</v>
      </c>
      <c r="O139" s="252"/>
    </row>
    <row r="140" spans="1:80" ht="22.5" x14ac:dyDescent="0.2">
      <c r="A140" s="261"/>
      <c r="B140" s="265"/>
      <c r="C140" s="343" t="s">
        <v>221</v>
      </c>
      <c r="D140" s="344"/>
      <c r="E140" s="266">
        <v>126</v>
      </c>
      <c r="F140" s="267"/>
      <c r="G140" s="268"/>
      <c r="H140" s="269"/>
      <c r="I140" s="263"/>
      <c r="J140" s="270"/>
      <c r="K140" s="263"/>
      <c r="M140" s="264" t="s">
        <v>221</v>
      </c>
      <c r="O140" s="252"/>
    </row>
    <row r="141" spans="1:80" x14ac:dyDescent="0.2">
      <c r="A141" s="261"/>
      <c r="B141" s="265"/>
      <c r="C141" s="343" t="s">
        <v>152</v>
      </c>
      <c r="D141" s="344"/>
      <c r="E141" s="266">
        <v>0</v>
      </c>
      <c r="F141" s="267"/>
      <c r="G141" s="268"/>
      <c r="H141" s="269"/>
      <c r="I141" s="263"/>
      <c r="J141" s="270"/>
      <c r="K141" s="263"/>
      <c r="M141" s="264" t="s">
        <v>152</v>
      </c>
      <c r="O141" s="252"/>
    </row>
    <row r="142" spans="1:80" x14ac:dyDescent="0.2">
      <c r="A142" s="253">
        <v>36</v>
      </c>
      <c r="B142" s="254" t="s">
        <v>222</v>
      </c>
      <c r="C142" s="255" t="s">
        <v>223</v>
      </c>
      <c r="D142" s="256" t="s">
        <v>110</v>
      </c>
      <c r="E142" s="257">
        <v>129</v>
      </c>
      <c r="F142" s="257"/>
      <c r="G142" s="258">
        <f>E142*F142</f>
        <v>0</v>
      </c>
      <c r="H142" s="259">
        <v>0.103730000000041</v>
      </c>
      <c r="I142" s="260">
        <f>E142*H142</f>
        <v>13.381170000005289</v>
      </c>
      <c r="J142" s="259">
        <v>0</v>
      </c>
      <c r="K142" s="260">
        <f>E142*J142</f>
        <v>0</v>
      </c>
      <c r="O142" s="252">
        <v>2</v>
      </c>
      <c r="AA142" s="225">
        <v>1</v>
      </c>
      <c r="AB142" s="225">
        <v>1</v>
      </c>
      <c r="AC142" s="225">
        <v>1</v>
      </c>
      <c r="AZ142" s="225">
        <v>1</v>
      </c>
      <c r="BA142" s="225">
        <f>IF(AZ142=1,G142,0)</f>
        <v>0</v>
      </c>
      <c r="BB142" s="225">
        <f>IF(AZ142=2,G142,0)</f>
        <v>0</v>
      </c>
      <c r="BC142" s="225">
        <f>IF(AZ142=3,G142,0)</f>
        <v>0</v>
      </c>
      <c r="BD142" s="225">
        <f>IF(AZ142=4,G142,0)</f>
        <v>0</v>
      </c>
      <c r="BE142" s="225">
        <f>IF(AZ142=5,G142,0)</f>
        <v>0</v>
      </c>
      <c r="CA142" s="252">
        <v>1</v>
      </c>
      <c r="CB142" s="252">
        <v>1</v>
      </c>
    </row>
    <row r="143" spans="1:80" ht="22.5" x14ac:dyDescent="0.2">
      <c r="A143" s="261"/>
      <c r="B143" s="265"/>
      <c r="C143" s="343" t="s">
        <v>214</v>
      </c>
      <c r="D143" s="344"/>
      <c r="E143" s="266">
        <v>3</v>
      </c>
      <c r="F143" s="267"/>
      <c r="G143" s="268"/>
      <c r="H143" s="269"/>
      <c r="I143" s="263"/>
      <c r="J143" s="270"/>
      <c r="K143" s="263"/>
      <c r="M143" s="264" t="s">
        <v>214</v>
      </c>
      <c r="O143" s="252"/>
    </row>
    <row r="144" spans="1:80" ht="22.5" x14ac:dyDescent="0.2">
      <c r="A144" s="261"/>
      <c r="B144" s="265"/>
      <c r="C144" s="343" t="s">
        <v>221</v>
      </c>
      <c r="D144" s="344"/>
      <c r="E144" s="266">
        <v>126</v>
      </c>
      <c r="F144" s="267"/>
      <c r="G144" s="268"/>
      <c r="H144" s="269"/>
      <c r="I144" s="263"/>
      <c r="J144" s="270"/>
      <c r="K144" s="263"/>
      <c r="M144" s="264" t="s">
        <v>221</v>
      </c>
      <c r="O144" s="252"/>
    </row>
    <row r="145" spans="1:80" x14ac:dyDescent="0.2">
      <c r="A145" s="261"/>
      <c r="B145" s="265"/>
      <c r="C145" s="343" t="s">
        <v>152</v>
      </c>
      <c r="D145" s="344"/>
      <c r="E145" s="266">
        <v>0</v>
      </c>
      <c r="F145" s="267"/>
      <c r="G145" s="268"/>
      <c r="H145" s="269"/>
      <c r="I145" s="263"/>
      <c r="J145" s="270"/>
      <c r="K145" s="263"/>
      <c r="M145" s="264" t="s">
        <v>152</v>
      </c>
      <c r="O145" s="252"/>
    </row>
    <row r="146" spans="1:80" x14ac:dyDescent="0.2">
      <c r="A146" s="253">
        <v>37</v>
      </c>
      <c r="B146" s="254" t="s">
        <v>224</v>
      </c>
      <c r="C146" s="255" t="s">
        <v>225</v>
      </c>
      <c r="D146" s="256" t="s">
        <v>110</v>
      </c>
      <c r="E146" s="257">
        <v>73</v>
      </c>
      <c r="F146" s="257"/>
      <c r="G146" s="258">
        <f>E146*F146</f>
        <v>0</v>
      </c>
      <c r="H146" s="259">
        <v>7.3899999999980495E-2</v>
      </c>
      <c r="I146" s="260">
        <f>E146*H146</f>
        <v>5.3946999999985765</v>
      </c>
      <c r="J146" s="259">
        <v>0</v>
      </c>
      <c r="K146" s="260">
        <f>E146*J146</f>
        <v>0</v>
      </c>
      <c r="O146" s="252">
        <v>2</v>
      </c>
      <c r="AA146" s="225">
        <v>1</v>
      </c>
      <c r="AB146" s="225">
        <v>1</v>
      </c>
      <c r="AC146" s="225">
        <v>1</v>
      </c>
      <c r="AZ146" s="225">
        <v>1</v>
      </c>
      <c r="BA146" s="225">
        <f>IF(AZ146=1,G146,0)</f>
        <v>0</v>
      </c>
      <c r="BB146" s="225">
        <f>IF(AZ146=2,G146,0)</f>
        <v>0</v>
      </c>
      <c r="BC146" s="225">
        <f>IF(AZ146=3,G146,0)</f>
        <v>0</v>
      </c>
      <c r="BD146" s="225">
        <f>IF(AZ146=4,G146,0)</f>
        <v>0</v>
      </c>
      <c r="BE146" s="225">
        <f>IF(AZ146=5,G146,0)</f>
        <v>0</v>
      </c>
      <c r="CA146" s="252">
        <v>1</v>
      </c>
      <c r="CB146" s="252">
        <v>1</v>
      </c>
    </row>
    <row r="147" spans="1:80" ht="22.5" x14ac:dyDescent="0.2">
      <c r="A147" s="261"/>
      <c r="B147" s="265"/>
      <c r="C147" s="343" t="s">
        <v>205</v>
      </c>
      <c r="D147" s="344"/>
      <c r="E147" s="266">
        <v>52</v>
      </c>
      <c r="F147" s="267"/>
      <c r="G147" s="268"/>
      <c r="H147" s="269"/>
      <c r="I147" s="263"/>
      <c r="J147" s="270"/>
      <c r="K147" s="263"/>
      <c r="M147" s="264" t="s">
        <v>205</v>
      </c>
      <c r="O147" s="252"/>
    </row>
    <row r="148" spans="1:80" x14ac:dyDescent="0.2">
      <c r="A148" s="261"/>
      <c r="B148" s="265"/>
      <c r="C148" s="343" t="s">
        <v>206</v>
      </c>
      <c r="D148" s="344"/>
      <c r="E148" s="266">
        <v>5</v>
      </c>
      <c r="F148" s="267"/>
      <c r="G148" s="268"/>
      <c r="H148" s="269"/>
      <c r="I148" s="263"/>
      <c r="J148" s="270"/>
      <c r="K148" s="263"/>
      <c r="M148" s="264" t="s">
        <v>206</v>
      </c>
      <c r="O148" s="252"/>
    </row>
    <row r="149" spans="1:80" x14ac:dyDescent="0.2">
      <c r="A149" s="261"/>
      <c r="B149" s="265"/>
      <c r="C149" s="343" t="s">
        <v>207</v>
      </c>
      <c r="D149" s="344"/>
      <c r="E149" s="266">
        <v>2</v>
      </c>
      <c r="F149" s="267"/>
      <c r="G149" s="268"/>
      <c r="H149" s="269"/>
      <c r="I149" s="263"/>
      <c r="J149" s="270"/>
      <c r="K149" s="263"/>
      <c r="M149" s="264" t="s">
        <v>207</v>
      </c>
      <c r="O149" s="252"/>
    </row>
    <row r="150" spans="1:80" x14ac:dyDescent="0.2">
      <c r="A150" s="261"/>
      <c r="B150" s="265"/>
      <c r="C150" s="343" t="s">
        <v>208</v>
      </c>
      <c r="D150" s="344"/>
      <c r="E150" s="266">
        <v>14</v>
      </c>
      <c r="F150" s="267"/>
      <c r="G150" s="268"/>
      <c r="H150" s="269"/>
      <c r="I150" s="263"/>
      <c r="J150" s="270"/>
      <c r="K150" s="263"/>
      <c r="M150" s="264" t="s">
        <v>208</v>
      </c>
      <c r="O150" s="252"/>
    </row>
    <row r="151" spans="1:80" x14ac:dyDescent="0.2">
      <c r="A151" s="261"/>
      <c r="B151" s="265"/>
      <c r="C151" s="343" t="s">
        <v>152</v>
      </c>
      <c r="D151" s="344"/>
      <c r="E151" s="266">
        <v>0</v>
      </c>
      <c r="F151" s="267"/>
      <c r="G151" s="268"/>
      <c r="H151" s="269"/>
      <c r="I151" s="263"/>
      <c r="J151" s="270"/>
      <c r="K151" s="263"/>
      <c r="M151" s="264" t="s">
        <v>152</v>
      </c>
      <c r="O151" s="252"/>
    </row>
    <row r="152" spans="1:80" ht="22.5" x14ac:dyDescent="0.2">
      <c r="A152" s="253">
        <v>38</v>
      </c>
      <c r="B152" s="254" t="s">
        <v>226</v>
      </c>
      <c r="C152" s="255" t="s">
        <v>368</v>
      </c>
      <c r="D152" s="256" t="s">
        <v>110</v>
      </c>
      <c r="E152" s="257">
        <v>70</v>
      </c>
      <c r="F152" s="257"/>
      <c r="G152" s="258">
        <f>E152*F152</f>
        <v>0</v>
      </c>
      <c r="H152" s="259">
        <v>7.3899999999980495E-2</v>
      </c>
      <c r="I152" s="260">
        <f>E152*H152</f>
        <v>5.1729999999986349</v>
      </c>
      <c r="J152" s="259">
        <v>0</v>
      </c>
      <c r="K152" s="260">
        <f>E152*J152</f>
        <v>0</v>
      </c>
      <c r="O152" s="252">
        <v>2</v>
      </c>
      <c r="AA152" s="225">
        <v>1</v>
      </c>
      <c r="AB152" s="225">
        <v>1</v>
      </c>
      <c r="AC152" s="225">
        <v>1</v>
      </c>
      <c r="AZ152" s="225">
        <v>1</v>
      </c>
      <c r="BA152" s="225">
        <f>IF(AZ152=1,G152,0)</f>
        <v>0</v>
      </c>
      <c r="BB152" s="225">
        <f>IF(AZ152=2,G152,0)</f>
        <v>0</v>
      </c>
      <c r="BC152" s="225">
        <f>IF(AZ152=3,G152,0)</f>
        <v>0</v>
      </c>
      <c r="BD152" s="225">
        <f>IF(AZ152=4,G152,0)</f>
        <v>0</v>
      </c>
      <c r="BE152" s="225">
        <f>IF(AZ152=5,G152,0)</f>
        <v>0</v>
      </c>
      <c r="CA152" s="252">
        <v>1</v>
      </c>
      <c r="CB152" s="252">
        <v>1</v>
      </c>
    </row>
    <row r="153" spans="1:80" ht="22.5" x14ac:dyDescent="0.2">
      <c r="A153" s="261"/>
      <c r="B153" s="265"/>
      <c r="C153" s="343" t="s">
        <v>227</v>
      </c>
      <c r="D153" s="344"/>
      <c r="E153" s="266">
        <v>70</v>
      </c>
      <c r="F153" s="267"/>
      <c r="G153" s="268"/>
      <c r="H153" s="269"/>
      <c r="I153" s="263"/>
      <c r="J153" s="270"/>
      <c r="K153" s="263"/>
      <c r="M153" s="264" t="s">
        <v>227</v>
      </c>
      <c r="O153" s="252"/>
    </row>
    <row r="154" spans="1:80" x14ac:dyDescent="0.2">
      <c r="A154" s="261"/>
      <c r="B154" s="265"/>
      <c r="C154" s="343" t="s">
        <v>152</v>
      </c>
      <c r="D154" s="344"/>
      <c r="E154" s="266">
        <v>0</v>
      </c>
      <c r="F154" s="267"/>
      <c r="G154" s="268"/>
      <c r="H154" s="269"/>
      <c r="I154" s="263"/>
      <c r="J154" s="270"/>
      <c r="K154" s="263"/>
      <c r="M154" s="264" t="s">
        <v>152</v>
      </c>
      <c r="O154" s="252"/>
    </row>
    <row r="155" spans="1:80" x14ac:dyDescent="0.2">
      <c r="A155" s="253">
        <v>39</v>
      </c>
      <c r="B155" s="254" t="s">
        <v>228</v>
      </c>
      <c r="C155" s="255" t="s">
        <v>369</v>
      </c>
      <c r="D155" s="256" t="s">
        <v>110</v>
      </c>
      <c r="E155" s="257">
        <v>2.04</v>
      </c>
      <c r="F155" s="257"/>
      <c r="G155" s="258">
        <f>E155*F155</f>
        <v>0</v>
      </c>
      <c r="H155" s="259">
        <v>0.13100000000008499</v>
      </c>
      <c r="I155" s="260">
        <f>E155*H155</f>
        <v>0.26724000000017339</v>
      </c>
      <c r="J155" s="259"/>
      <c r="K155" s="260">
        <f>E155*J155</f>
        <v>0</v>
      </c>
      <c r="O155" s="252">
        <v>2</v>
      </c>
      <c r="AA155" s="225">
        <v>3</v>
      </c>
      <c r="AB155" s="225">
        <v>1</v>
      </c>
      <c r="AC155" s="225">
        <v>59245267</v>
      </c>
      <c r="AZ155" s="225">
        <v>1</v>
      </c>
      <c r="BA155" s="225">
        <f>IF(AZ155=1,G155,0)</f>
        <v>0</v>
      </c>
      <c r="BB155" s="225">
        <f>IF(AZ155=2,G155,0)</f>
        <v>0</v>
      </c>
      <c r="BC155" s="225">
        <f>IF(AZ155=3,G155,0)</f>
        <v>0</v>
      </c>
      <c r="BD155" s="225">
        <f>IF(AZ155=4,G155,0)</f>
        <v>0</v>
      </c>
      <c r="BE155" s="225">
        <f>IF(AZ155=5,G155,0)</f>
        <v>0</v>
      </c>
      <c r="CA155" s="252">
        <v>3</v>
      </c>
      <c r="CB155" s="252">
        <v>1</v>
      </c>
    </row>
    <row r="156" spans="1:80" ht="22.5" x14ac:dyDescent="0.2">
      <c r="A156" s="261"/>
      <c r="B156" s="265"/>
      <c r="C156" s="343" t="s">
        <v>229</v>
      </c>
      <c r="D156" s="344"/>
      <c r="E156" s="266">
        <v>2.04</v>
      </c>
      <c r="F156" s="267"/>
      <c r="G156" s="268"/>
      <c r="H156" s="269"/>
      <c r="I156" s="263"/>
      <c r="J156" s="270"/>
      <c r="K156" s="263"/>
      <c r="M156" s="264" t="s">
        <v>229</v>
      </c>
      <c r="O156" s="252"/>
    </row>
    <row r="157" spans="1:80" x14ac:dyDescent="0.2">
      <c r="A157" s="261"/>
      <c r="B157" s="265"/>
      <c r="C157" s="343" t="s">
        <v>152</v>
      </c>
      <c r="D157" s="344"/>
      <c r="E157" s="266">
        <v>0</v>
      </c>
      <c r="F157" s="267"/>
      <c r="G157" s="268"/>
      <c r="H157" s="269"/>
      <c r="I157" s="263"/>
      <c r="J157" s="270"/>
      <c r="K157" s="263"/>
      <c r="M157" s="264" t="s">
        <v>152</v>
      </c>
      <c r="O157" s="252"/>
    </row>
    <row r="158" spans="1:80" x14ac:dyDescent="0.2">
      <c r="A158" s="253">
        <v>40</v>
      </c>
      <c r="B158" s="254" t="s">
        <v>230</v>
      </c>
      <c r="C158" s="255" t="s">
        <v>370</v>
      </c>
      <c r="D158" s="256" t="s">
        <v>110</v>
      </c>
      <c r="E158" s="257">
        <v>13.45</v>
      </c>
      <c r="F158" s="257"/>
      <c r="G158" s="258">
        <f>E158*F158</f>
        <v>0</v>
      </c>
      <c r="H158" s="259">
        <v>0.123000000000047</v>
      </c>
      <c r="I158" s="260">
        <f>E158*H158</f>
        <v>1.6543500000006321</v>
      </c>
      <c r="J158" s="259"/>
      <c r="K158" s="260">
        <f>E158*J158</f>
        <v>0</v>
      </c>
      <c r="O158" s="252">
        <v>2</v>
      </c>
      <c r="AA158" s="225">
        <v>3</v>
      </c>
      <c r="AB158" s="225">
        <v>1</v>
      </c>
      <c r="AC158" s="225">
        <v>59245294</v>
      </c>
      <c r="AZ158" s="225">
        <v>1</v>
      </c>
      <c r="BA158" s="225">
        <f>IF(AZ158=1,G158,0)</f>
        <v>0</v>
      </c>
      <c r="BB158" s="225">
        <f>IF(AZ158=2,G158,0)</f>
        <v>0</v>
      </c>
      <c r="BC158" s="225">
        <f>IF(AZ158=3,G158,0)</f>
        <v>0</v>
      </c>
      <c r="BD158" s="225">
        <f>IF(AZ158=4,G158,0)</f>
        <v>0</v>
      </c>
      <c r="BE158" s="225">
        <f>IF(AZ158=5,G158,0)</f>
        <v>0</v>
      </c>
      <c r="CA158" s="252">
        <v>3</v>
      </c>
      <c r="CB158" s="252">
        <v>1</v>
      </c>
    </row>
    <row r="159" spans="1:80" ht="22.5" x14ac:dyDescent="0.2">
      <c r="A159" s="261"/>
      <c r="B159" s="265"/>
      <c r="C159" s="343" t="s">
        <v>173</v>
      </c>
      <c r="D159" s="344"/>
      <c r="E159" s="266">
        <v>54.6</v>
      </c>
      <c r="F159" s="267"/>
      <c r="G159" s="268"/>
      <c r="H159" s="269"/>
      <c r="I159" s="263"/>
      <c r="J159" s="270"/>
      <c r="K159" s="263"/>
      <c r="M159" s="264" t="s">
        <v>173</v>
      </c>
      <c r="O159" s="252"/>
    </row>
    <row r="160" spans="1:80" ht="22.5" x14ac:dyDescent="0.2">
      <c r="A160" s="261"/>
      <c r="B160" s="265"/>
      <c r="C160" s="343" t="s">
        <v>231</v>
      </c>
      <c r="D160" s="344"/>
      <c r="E160" s="266">
        <v>5.25</v>
      </c>
      <c r="F160" s="267"/>
      <c r="G160" s="268"/>
      <c r="H160" s="269"/>
      <c r="I160" s="263"/>
      <c r="J160" s="270"/>
      <c r="K160" s="263"/>
      <c r="M160" s="264" t="s">
        <v>231</v>
      </c>
      <c r="O160" s="252"/>
    </row>
    <row r="161" spans="1:80" ht="22.5" x14ac:dyDescent="0.2">
      <c r="A161" s="261"/>
      <c r="B161" s="265"/>
      <c r="C161" s="343" t="s">
        <v>232</v>
      </c>
      <c r="D161" s="344"/>
      <c r="E161" s="266">
        <v>-46.4</v>
      </c>
      <c r="F161" s="267"/>
      <c r="G161" s="268"/>
      <c r="H161" s="269"/>
      <c r="I161" s="263"/>
      <c r="J161" s="270"/>
      <c r="K161" s="263"/>
      <c r="M161" s="264" t="s">
        <v>232</v>
      </c>
      <c r="O161" s="252"/>
    </row>
    <row r="162" spans="1:80" x14ac:dyDescent="0.2">
      <c r="A162" s="261"/>
      <c r="B162" s="265"/>
      <c r="C162" s="343" t="s">
        <v>152</v>
      </c>
      <c r="D162" s="344"/>
      <c r="E162" s="266">
        <v>0</v>
      </c>
      <c r="F162" s="267"/>
      <c r="G162" s="268"/>
      <c r="H162" s="269"/>
      <c r="I162" s="263"/>
      <c r="J162" s="270"/>
      <c r="K162" s="263"/>
      <c r="M162" s="264" t="s">
        <v>152</v>
      </c>
      <c r="O162" s="252"/>
    </row>
    <row r="163" spans="1:80" x14ac:dyDescent="0.2">
      <c r="A163" s="253">
        <v>41</v>
      </c>
      <c r="B163" s="254" t="s">
        <v>233</v>
      </c>
      <c r="C163" s="255" t="s">
        <v>371</v>
      </c>
      <c r="D163" s="256" t="s">
        <v>110</v>
      </c>
      <c r="E163" s="257">
        <v>71.400000000000006</v>
      </c>
      <c r="F163" s="257"/>
      <c r="G163" s="258">
        <f>E163*F163</f>
        <v>0</v>
      </c>
      <c r="H163" s="259">
        <v>0.144999999999982</v>
      </c>
      <c r="I163" s="260">
        <f>E163*H163</f>
        <v>10.352999999998715</v>
      </c>
      <c r="J163" s="259"/>
      <c r="K163" s="260">
        <f>E163*J163</f>
        <v>0</v>
      </c>
      <c r="O163" s="252">
        <v>2</v>
      </c>
      <c r="AA163" s="225">
        <v>3</v>
      </c>
      <c r="AB163" s="225">
        <v>1</v>
      </c>
      <c r="AC163" s="225">
        <v>59248280</v>
      </c>
      <c r="AZ163" s="225">
        <v>1</v>
      </c>
      <c r="BA163" s="225">
        <f>IF(AZ163=1,G163,0)</f>
        <v>0</v>
      </c>
      <c r="BB163" s="225">
        <f>IF(AZ163=2,G163,0)</f>
        <v>0</v>
      </c>
      <c r="BC163" s="225">
        <f>IF(AZ163=3,G163,0)</f>
        <v>0</v>
      </c>
      <c r="BD163" s="225">
        <f>IF(AZ163=4,G163,0)</f>
        <v>0</v>
      </c>
      <c r="BE163" s="225">
        <f>IF(AZ163=5,G163,0)</f>
        <v>0</v>
      </c>
      <c r="CA163" s="252">
        <v>3</v>
      </c>
      <c r="CB163" s="252">
        <v>1</v>
      </c>
    </row>
    <row r="164" spans="1:80" ht="22.5" x14ac:dyDescent="0.2">
      <c r="A164" s="261"/>
      <c r="B164" s="265"/>
      <c r="C164" s="343" t="s">
        <v>234</v>
      </c>
      <c r="D164" s="344"/>
      <c r="E164" s="266">
        <v>71.400000000000006</v>
      </c>
      <c r="F164" s="267"/>
      <c r="G164" s="268"/>
      <c r="H164" s="269"/>
      <c r="I164" s="263"/>
      <c r="J164" s="270"/>
      <c r="K164" s="263"/>
      <c r="M164" s="264" t="s">
        <v>234</v>
      </c>
      <c r="O164" s="252"/>
    </row>
    <row r="165" spans="1:80" x14ac:dyDescent="0.2">
      <c r="A165" s="261"/>
      <c r="B165" s="265"/>
      <c r="C165" s="343" t="s">
        <v>235</v>
      </c>
      <c r="D165" s="344"/>
      <c r="E165" s="266">
        <v>0</v>
      </c>
      <c r="F165" s="267"/>
      <c r="G165" s="268"/>
      <c r="H165" s="269"/>
      <c r="I165" s="263"/>
      <c r="J165" s="270"/>
      <c r="K165" s="263"/>
      <c r="M165" s="264" t="s">
        <v>235</v>
      </c>
      <c r="O165" s="252"/>
    </row>
    <row r="166" spans="1:80" x14ac:dyDescent="0.2">
      <c r="A166" s="271"/>
      <c r="B166" s="272" t="s">
        <v>102</v>
      </c>
      <c r="C166" s="273" t="s">
        <v>202</v>
      </c>
      <c r="D166" s="274"/>
      <c r="E166" s="275"/>
      <c r="F166" s="276"/>
      <c r="G166" s="277">
        <f>SUM(G112:G165)</f>
        <v>0</v>
      </c>
      <c r="H166" s="278"/>
      <c r="I166" s="279">
        <f>SUM(I112:I165)</f>
        <v>128.17051250001231</v>
      </c>
      <c r="J166" s="278"/>
      <c r="K166" s="279">
        <f>SUM(K112:K165)</f>
        <v>0</v>
      </c>
      <c r="O166" s="252">
        <v>4</v>
      </c>
      <c r="BA166" s="280">
        <f>SUM(BA112:BA165)</f>
        <v>0</v>
      </c>
      <c r="BB166" s="280">
        <f>SUM(BB112:BB165)</f>
        <v>0</v>
      </c>
      <c r="BC166" s="280">
        <f>SUM(BC112:BC165)</f>
        <v>0</v>
      </c>
      <c r="BD166" s="280">
        <f>SUM(BD112:BD165)</f>
        <v>0</v>
      </c>
      <c r="BE166" s="280">
        <f>SUM(BE112:BE165)</f>
        <v>0</v>
      </c>
    </row>
    <row r="167" spans="1:80" x14ac:dyDescent="0.2">
      <c r="A167" s="242" t="s">
        <v>99</v>
      </c>
      <c r="B167" s="243" t="s">
        <v>236</v>
      </c>
      <c r="C167" s="244" t="s">
        <v>237</v>
      </c>
      <c r="D167" s="245"/>
      <c r="E167" s="246"/>
      <c r="F167" s="246"/>
      <c r="G167" s="247"/>
      <c r="H167" s="248"/>
      <c r="I167" s="249"/>
      <c r="J167" s="250"/>
      <c r="K167" s="251"/>
      <c r="O167" s="252">
        <v>1</v>
      </c>
    </row>
    <row r="168" spans="1:80" x14ac:dyDescent="0.2">
      <c r="A168" s="253">
        <v>42</v>
      </c>
      <c r="B168" s="254" t="s">
        <v>239</v>
      </c>
      <c r="C168" s="255" t="s">
        <v>240</v>
      </c>
      <c r="D168" s="256" t="s">
        <v>241</v>
      </c>
      <c r="E168" s="257">
        <v>1</v>
      </c>
      <c r="F168" s="257"/>
      <c r="G168" s="258">
        <f>E168*F168</f>
        <v>0</v>
      </c>
      <c r="H168" s="259">
        <v>7.0199999999971396E-3</v>
      </c>
      <c r="I168" s="260">
        <f>E168*H168</f>
        <v>7.0199999999971396E-3</v>
      </c>
      <c r="J168" s="259">
        <v>0</v>
      </c>
      <c r="K168" s="260">
        <f>E168*J168</f>
        <v>0</v>
      </c>
      <c r="O168" s="252">
        <v>2</v>
      </c>
      <c r="AA168" s="225">
        <v>1</v>
      </c>
      <c r="AB168" s="225">
        <v>1</v>
      </c>
      <c r="AC168" s="225">
        <v>1</v>
      </c>
      <c r="AZ168" s="225">
        <v>1</v>
      </c>
      <c r="BA168" s="225">
        <f>IF(AZ168=1,G168,0)</f>
        <v>0</v>
      </c>
      <c r="BB168" s="225">
        <f>IF(AZ168=2,G168,0)</f>
        <v>0</v>
      </c>
      <c r="BC168" s="225">
        <f>IF(AZ168=3,G168,0)</f>
        <v>0</v>
      </c>
      <c r="BD168" s="225">
        <f>IF(AZ168=4,G168,0)</f>
        <v>0</v>
      </c>
      <c r="BE168" s="225">
        <f>IF(AZ168=5,G168,0)</f>
        <v>0</v>
      </c>
      <c r="CA168" s="252">
        <v>1</v>
      </c>
      <c r="CB168" s="252">
        <v>1</v>
      </c>
    </row>
    <row r="169" spans="1:80" ht="22.5" x14ac:dyDescent="0.2">
      <c r="A169" s="261"/>
      <c r="B169" s="265"/>
      <c r="C169" s="343" t="s">
        <v>242</v>
      </c>
      <c r="D169" s="344"/>
      <c r="E169" s="266">
        <v>1</v>
      </c>
      <c r="F169" s="267"/>
      <c r="G169" s="268"/>
      <c r="H169" s="269"/>
      <c r="I169" s="263"/>
      <c r="J169" s="270"/>
      <c r="K169" s="263"/>
      <c r="M169" s="264" t="s">
        <v>242</v>
      </c>
      <c r="O169" s="252"/>
    </row>
    <row r="170" spans="1:80" x14ac:dyDescent="0.2">
      <c r="A170" s="261"/>
      <c r="B170" s="265"/>
      <c r="C170" s="343" t="s">
        <v>118</v>
      </c>
      <c r="D170" s="344"/>
      <c r="E170" s="266">
        <v>0</v>
      </c>
      <c r="F170" s="267"/>
      <c r="G170" s="268"/>
      <c r="H170" s="269"/>
      <c r="I170" s="263"/>
      <c r="J170" s="270"/>
      <c r="K170" s="263"/>
      <c r="M170" s="264" t="s">
        <v>118</v>
      </c>
      <c r="O170" s="252"/>
    </row>
    <row r="171" spans="1:80" ht="22.5" x14ac:dyDescent="0.2">
      <c r="A171" s="253">
        <v>43</v>
      </c>
      <c r="B171" s="254" t="s">
        <v>243</v>
      </c>
      <c r="C171" s="255" t="s">
        <v>372</v>
      </c>
      <c r="D171" s="256" t="s">
        <v>145</v>
      </c>
      <c r="E171" s="257">
        <v>2</v>
      </c>
      <c r="F171" s="257"/>
      <c r="G171" s="258">
        <f>E171*F171</f>
        <v>0</v>
      </c>
      <c r="H171" s="259">
        <v>0.458009999999831</v>
      </c>
      <c r="I171" s="260">
        <f>E171*H171</f>
        <v>0.91601999999966199</v>
      </c>
      <c r="J171" s="259">
        <v>0</v>
      </c>
      <c r="K171" s="260">
        <f>E171*J171</f>
        <v>0</v>
      </c>
      <c r="O171" s="252">
        <v>2</v>
      </c>
      <c r="AA171" s="225">
        <v>2</v>
      </c>
      <c r="AB171" s="225">
        <v>1</v>
      </c>
      <c r="AC171" s="225">
        <v>1</v>
      </c>
      <c r="AZ171" s="225">
        <v>1</v>
      </c>
      <c r="BA171" s="225">
        <f>IF(AZ171=1,G171,0)</f>
        <v>0</v>
      </c>
      <c r="BB171" s="225">
        <f>IF(AZ171=2,G171,0)</f>
        <v>0</v>
      </c>
      <c r="BC171" s="225">
        <f>IF(AZ171=3,G171,0)</f>
        <v>0</v>
      </c>
      <c r="BD171" s="225">
        <f>IF(AZ171=4,G171,0)</f>
        <v>0</v>
      </c>
      <c r="BE171" s="225">
        <f>IF(AZ171=5,G171,0)</f>
        <v>0</v>
      </c>
      <c r="CA171" s="252">
        <v>2</v>
      </c>
      <c r="CB171" s="252">
        <v>1</v>
      </c>
    </row>
    <row r="172" spans="1:80" x14ac:dyDescent="0.2">
      <c r="A172" s="261"/>
      <c r="B172" s="265"/>
      <c r="C172" s="343" t="s">
        <v>244</v>
      </c>
      <c r="D172" s="344"/>
      <c r="E172" s="266">
        <v>2</v>
      </c>
      <c r="F172" s="267"/>
      <c r="G172" s="268"/>
      <c r="H172" s="269"/>
      <c r="I172" s="263"/>
      <c r="J172" s="270"/>
      <c r="K172" s="263"/>
      <c r="M172" s="264" t="s">
        <v>244</v>
      </c>
      <c r="O172" s="252"/>
    </row>
    <row r="173" spans="1:80" x14ac:dyDescent="0.2">
      <c r="A173" s="261"/>
      <c r="B173" s="265"/>
      <c r="C173" s="343" t="s">
        <v>118</v>
      </c>
      <c r="D173" s="344"/>
      <c r="E173" s="266">
        <v>0</v>
      </c>
      <c r="F173" s="267"/>
      <c r="G173" s="268"/>
      <c r="H173" s="269"/>
      <c r="I173" s="263"/>
      <c r="J173" s="270"/>
      <c r="K173" s="263"/>
      <c r="M173" s="264" t="s">
        <v>118</v>
      </c>
      <c r="O173" s="252"/>
    </row>
    <row r="174" spans="1:80" ht="22.5" x14ac:dyDescent="0.2">
      <c r="A174" s="253">
        <v>44</v>
      </c>
      <c r="B174" s="254" t="s">
        <v>245</v>
      </c>
      <c r="C174" s="255" t="s">
        <v>246</v>
      </c>
      <c r="D174" s="256" t="s">
        <v>241</v>
      </c>
      <c r="E174" s="257">
        <v>1</v>
      </c>
      <c r="F174" s="257"/>
      <c r="G174" s="258">
        <f>E174*F174</f>
        <v>0</v>
      </c>
      <c r="H174" s="259">
        <v>0.818860000000313</v>
      </c>
      <c r="I174" s="260">
        <f>E174*H174</f>
        <v>0.818860000000313</v>
      </c>
      <c r="J174" s="259">
        <v>0</v>
      </c>
      <c r="K174" s="260">
        <f>E174*J174</f>
        <v>0</v>
      </c>
      <c r="O174" s="252">
        <v>2</v>
      </c>
      <c r="AA174" s="225">
        <v>2</v>
      </c>
      <c r="AB174" s="225">
        <v>1</v>
      </c>
      <c r="AC174" s="225">
        <v>1</v>
      </c>
      <c r="AZ174" s="225">
        <v>1</v>
      </c>
      <c r="BA174" s="225">
        <f>IF(AZ174=1,G174,0)</f>
        <v>0</v>
      </c>
      <c r="BB174" s="225">
        <f>IF(AZ174=2,G174,0)</f>
        <v>0</v>
      </c>
      <c r="BC174" s="225">
        <f>IF(AZ174=3,G174,0)</f>
        <v>0</v>
      </c>
      <c r="BD174" s="225">
        <f>IF(AZ174=4,G174,0)</f>
        <v>0</v>
      </c>
      <c r="BE174" s="225">
        <f>IF(AZ174=5,G174,0)</f>
        <v>0</v>
      </c>
      <c r="CA174" s="252">
        <v>2</v>
      </c>
      <c r="CB174" s="252">
        <v>1</v>
      </c>
    </row>
    <row r="175" spans="1:80" x14ac:dyDescent="0.2">
      <c r="A175" s="261"/>
      <c r="B175" s="265"/>
      <c r="C175" s="343" t="s">
        <v>247</v>
      </c>
      <c r="D175" s="344"/>
      <c r="E175" s="266">
        <v>1</v>
      </c>
      <c r="F175" s="267"/>
      <c r="G175" s="268"/>
      <c r="H175" s="269"/>
      <c r="I175" s="263"/>
      <c r="J175" s="270"/>
      <c r="K175" s="263"/>
      <c r="M175" s="264" t="s">
        <v>247</v>
      </c>
      <c r="O175" s="252"/>
    </row>
    <row r="176" spans="1:80" x14ac:dyDescent="0.2">
      <c r="A176" s="261"/>
      <c r="B176" s="265"/>
      <c r="C176" s="343" t="s">
        <v>118</v>
      </c>
      <c r="D176" s="344"/>
      <c r="E176" s="266">
        <v>0</v>
      </c>
      <c r="F176" s="267"/>
      <c r="G176" s="268"/>
      <c r="H176" s="269"/>
      <c r="I176" s="263"/>
      <c r="J176" s="270"/>
      <c r="K176" s="263"/>
      <c r="M176" s="264" t="s">
        <v>118</v>
      </c>
      <c r="O176" s="252"/>
    </row>
    <row r="177" spans="1:80" x14ac:dyDescent="0.2">
      <c r="A177" s="253">
        <v>45</v>
      </c>
      <c r="B177" s="254" t="s">
        <v>248</v>
      </c>
      <c r="C177" s="255" t="s">
        <v>249</v>
      </c>
      <c r="D177" s="256" t="s">
        <v>241</v>
      </c>
      <c r="E177" s="257">
        <v>1</v>
      </c>
      <c r="F177" s="257"/>
      <c r="G177" s="258">
        <f>E177*F177</f>
        <v>0</v>
      </c>
      <c r="H177" s="259">
        <v>6.0900000000003701E-2</v>
      </c>
      <c r="I177" s="260">
        <f>E177*H177</f>
        <v>6.0900000000003701E-2</v>
      </c>
      <c r="J177" s="259"/>
      <c r="K177" s="260">
        <f>E177*J177</f>
        <v>0</v>
      </c>
      <c r="O177" s="252">
        <v>2</v>
      </c>
      <c r="AA177" s="225">
        <v>3</v>
      </c>
      <c r="AB177" s="225">
        <v>1</v>
      </c>
      <c r="AC177" s="225" t="s">
        <v>248</v>
      </c>
      <c r="AZ177" s="225">
        <v>1</v>
      </c>
      <c r="BA177" s="225">
        <f>IF(AZ177=1,G177,0)</f>
        <v>0</v>
      </c>
      <c r="BB177" s="225">
        <f>IF(AZ177=2,G177,0)</f>
        <v>0</v>
      </c>
      <c r="BC177" s="225">
        <f>IF(AZ177=3,G177,0)</f>
        <v>0</v>
      </c>
      <c r="BD177" s="225">
        <f>IF(AZ177=4,G177,0)</f>
        <v>0</v>
      </c>
      <c r="BE177" s="225">
        <f>IF(AZ177=5,G177,0)</f>
        <v>0</v>
      </c>
      <c r="CA177" s="252">
        <v>3</v>
      </c>
      <c r="CB177" s="252">
        <v>1</v>
      </c>
    </row>
    <row r="178" spans="1:80" ht="22.5" x14ac:dyDescent="0.2">
      <c r="A178" s="261"/>
      <c r="B178" s="265"/>
      <c r="C178" s="343" t="s">
        <v>242</v>
      </c>
      <c r="D178" s="344"/>
      <c r="E178" s="266">
        <v>1</v>
      </c>
      <c r="F178" s="267"/>
      <c r="G178" s="268"/>
      <c r="H178" s="269"/>
      <c r="I178" s="263"/>
      <c r="J178" s="270"/>
      <c r="K178" s="263"/>
      <c r="M178" s="264" t="s">
        <v>242</v>
      </c>
      <c r="O178" s="252"/>
    </row>
    <row r="179" spans="1:80" x14ac:dyDescent="0.2">
      <c r="A179" s="261"/>
      <c r="B179" s="265"/>
      <c r="C179" s="343" t="s">
        <v>118</v>
      </c>
      <c r="D179" s="344"/>
      <c r="E179" s="266">
        <v>0</v>
      </c>
      <c r="F179" s="267"/>
      <c r="G179" s="268"/>
      <c r="H179" s="269"/>
      <c r="I179" s="263"/>
      <c r="J179" s="270"/>
      <c r="K179" s="263"/>
      <c r="M179" s="264" t="s">
        <v>118</v>
      </c>
      <c r="O179" s="252"/>
    </row>
    <row r="180" spans="1:80" x14ac:dyDescent="0.2">
      <c r="A180" s="271"/>
      <c r="B180" s="272" t="s">
        <v>102</v>
      </c>
      <c r="C180" s="273" t="s">
        <v>238</v>
      </c>
      <c r="D180" s="274"/>
      <c r="E180" s="275"/>
      <c r="F180" s="276"/>
      <c r="G180" s="277">
        <f>SUM(G167:G179)</f>
        <v>0</v>
      </c>
      <c r="H180" s="278"/>
      <c r="I180" s="279">
        <f>SUM(I167:I179)</f>
        <v>1.802799999999976</v>
      </c>
      <c r="J180" s="278"/>
      <c r="K180" s="279">
        <f>SUM(K167:K179)</f>
        <v>0</v>
      </c>
      <c r="O180" s="252">
        <v>4</v>
      </c>
      <c r="BA180" s="280">
        <f>SUM(BA167:BA179)</f>
        <v>0</v>
      </c>
      <c r="BB180" s="280">
        <f>SUM(BB167:BB179)</f>
        <v>0</v>
      </c>
      <c r="BC180" s="280">
        <f>SUM(BC167:BC179)</f>
        <v>0</v>
      </c>
      <c r="BD180" s="280">
        <f>SUM(BD167:BD179)</f>
        <v>0</v>
      </c>
      <c r="BE180" s="280">
        <f>SUM(BE167:BE179)</f>
        <v>0</v>
      </c>
    </row>
    <row r="181" spans="1:80" x14ac:dyDescent="0.2">
      <c r="A181" s="242" t="s">
        <v>99</v>
      </c>
      <c r="B181" s="243" t="s">
        <v>250</v>
      </c>
      <c r="C181" s="244" t="s">
        <v>251</v>
      </c>
      <c r="D181" s="245"/>
      <c r="E181" s="246"/>
      <c r="F181" s="246"/>
      <c r="G181" s="247"/>
      <c r="H181" s="248"/>
      <c r="I181" s="249"/>
      <c r="J181" s="250"/>
      <c r="K181" s="251"/>
      <c r="O181" s="252">
        <v>1</v>
      </c>
    </row>
    <row r="182" spans="1:80" x14ac:dyDescent="0.2">
      <c r="A182" s="253">
        <v>46</v>
      </c>
      <c r="B182" s="254" t="s">
        <v>253</v>
      </c>
      <c r="C182" s="255" t="s">
        <v>254</v>
      </c>
      <c r="D182" s="256" t="s">
        <v>241</v>
      </c>
      <c r="E182" s="257">
        <v>1</v>
      </c>
      <c r="F182" s="257"/>
      <c r="G182" s="258">
        <f>E182*F182</f>
        <v>0</v>
      </c>
      <c r="H182" s="259">
        <v>0.25</v>
      </c>
      <c r="I182" s="260">
        <f>E182*H182</f>
        <v>0.25</v>
      </c>
      <c r="J182" s="259">
        <v>0</v>
      </c>
      <c r="K182" s="260">
        <f>E182*J182</f>
        <v>0</v>
      </c>
      <c r="O182" s="252">
        <v>2</v>
      </c>
      <c r="AA182" s="225">
        <v>1</v>
      </c>
      <c r="AB182" s="225">
        <v>1</v>
      </c>
      <c r="AC182" s="225">
        <v>1</v>
      </c>
      <c r="AZ182" s="225">
        <v>1</v>
      </c>
      <c r="BA182" s="225">
        <f>IF(AZ182=1,G182,0)</f>
        <v>0</v>
      </c>
      <c r="BB182" s="225">
        <f>IF(AZ182=2,G182,0)</f>
        <v>0</v>
      </c>
      <c r="BC182" s="225">
        <f>IF(AZ182=3,G182,0)</f>
        <v>0</v>
      </c>
      <c r="BD182" s="225">
        <f>IF(AZ182=4,G182,0)</f>
        <v>0</v>
      </c>
      <c r="BE182" s="225">
        <f>IF(AZ182=5,G182,0)</f>
        <v>0</v>
      </c>
      <c r="CA182" s="252">
        <v>1</v>
      </c>
      <c r="CB182" s="252">
        <v>1</v>
      </c>
    </row>
    <row r="183" spans="1:80" x14ac:dyDescent="0.2">
      <c r="A183" s="261"/>
      <c r="B183" s="265"/>
      <c r="C183" s="343" t="s">
        <v>255</v>
      </c>
      <c r="D183" s="344"/>
      <c r="E183" s="266">
        <v>1</v>
      </c>
      <c r="F183" s="267"/>
      <c r="G183" s="268"/>
      <c r="H183" s="269"/>
      <c r="I183" s="263"/>
      <c r="J183" s="270"/>
      <c r="K183" s="263"/>
      <c r="M183" s="264" t="s">
        <v>255</v>
      </c>
      <c r="O183" s="252"/>
    </row>
    <row r="184" spans="1:80" x14ac:dyDescent="0.2">
      <c r="A184" s="261"/>
      <c r="B184" s="265"/>
      <c r="C184" s="343" t="s">
        <v>118</v>
      </c>
      <c r="D184" s="344"/>
      <c r="E184" s="266">
        <v>0</v>
      </c>
      <c r="F184" s="267"/>
      <c r="G184" s="268"/>
      <c r="H184" s="269"/>
      <c r="I184" s="263"/>
      <c r="J184" s="270"/>
      <c r="K184" s="263"/>
      <c r="M184" s="264" t="s">
        <v>118</v>
      </c>
      <c r="O184" s="252"/>
    </row>
    <row r="185" spans="1:80" x14ac:dyDescent="0.2">
      <c r="A185" s="253">
        <v>47</v>
      </c>
      <c r="B185" s="254" t="s">
        <v>256</v>
      </c>
      <c r="C185" s="255" t="s">
        <v>257</v>
      </c>
      <c r="D185" s="256" t="s">
        <v>145</v>
      </c>
      <c r="E185" s="257">
        <v>10</v>
      </c>
      <c r="F185" s="257"/>
      <c r="G185" s="258">
        <f>E185*F185</f>
        <v>0</v>
      </c>
      <c r="H185" s="259">
        <v>9.0000000000034497E-5</v>
      </c>
      <c r="I185" s="260">
        <f>E185*H185</f>
        <v>9.0000000000034497E-4</v>
      </c>
      <c r="J185" s="259">
        <v>0</v>
      </c>
      <c r="K185" s="260">
        <f>E185*J185</f>
        <v>0</v>
      </c>
      <c r="O185" s="252">
        <v>2</v>
      </c>
      <c r="AA185" s="225">
        <v>1</v>
      </c>
      <c r="AB185" s="225">
        <v>1</v>
      </c>
      <c r="AC185" s="225">
        <v>1</v>
      </c>
      <c r="AZ185" s="225">
        <v>1</v>
      </c>
      <c r="BA185" s="225">
        <f>IF(AZ185=1,G185,0)</f>
        <v>0</v>
      </c>
      <c r="BB185" s="225">
        <f>IF(AZ185=2,G185,0)</f>
        <v>0</v>
      </c>
      <c r="BC185" s="225">
        <f>IF(AZ185=3,G185,0)</f>
        <v>0</v>
      </c>
      <c r="BD185" s="225">
        <f>IF(AZ185=4,G185,0)</f>
        <v>0</v>
      </c>
      <c r="BE185" s="225">
        <f>IF(AZ185=5,G185,0)</f>
        <v>0</v>
      </c>
      <c r="CA185" s="252">
        <v>1</v>
      </c>
      <c r="CB185" s="252">
        <v>1</v>
      </c>
    </row>
    <row r="186" spans="1:80" x14ac:dyDescent="0.2">
      <c r="A186" s="261"/>
      <c r="B186" s="265"/>
      <c r="C186" s="343" t="s">
        <v>258</v>
      </c>
      <c r="D186" s="344"/>
      <c r="E186" s="266">
        <v>10</v>
      </c>
      <c r="F186" s="267"/>
      <c r="G186" s="268"/>
      <c r="H186" s="269"/>
      <c r="I186" s="263"/>
      <c r="J186" s="270"/>
      <c r="K186" s="263"/>
      <c r="M186" s="264" t="s">
        <v>258</v>
      </c>
      <c r="O186" s="252"/>
    </row>
    <row r="187" spans="1:80" x14ac:dyDescent="0.2">
      <c r="A187" s="261"/>
      <c r="B187" s="265"/>
      <c r="C187" s="343" t="s">
        <v>118</v>
      </c>
      <c r="D187" s="344"/>
      <c r="E187" s="266">
        <v>0</v>
      </c>
      <c r="F187" s="267"/>
      <c r="G187" s="268"/>
      <c r="H187" s="269"/>
      <c r="I187" s="263"/>
      <c r="J187" s="270"/>
      <c r="K187" s="263"/>
      <c r="M187" s="264" t="s">
        <v>118</v>
      </c>
      <c r="O187" s="252"/>
    </row>
    <row r="188" spans="1:80" x14ac:dyDescent="0.2">
      <c r="A188" s="253">
        <v>48</v>
      </c>
      <c r="B188" s="254" t="s">
        <v>259</v>
      </c>
      <c r="C188" s="255" t="s">
        <v>260</v>
      </c>
      <c r="D188" s="256" t="s">
        <v>145</v>
      </c>
      <c r="E188" s="257">
        <v>10</v>
      </c>
      <c r="F188" s="257"/>
      <c r="G188" s="258">
        <f>E188*F188</f>
        <v>0</v>
      </c>
      <c r="H188" s="259">
        <v>0</v>
      </c>
      <c r="I188" s="260">
        <f>E188*H188</f>
        <v>0</v>
      </c>
      <c r="J188" s="259">
        <v>0</v>
      </c>
      <c r="K188" s="260">
        <f>E188*J188</f>
        <v>0</v>
      </c>
      <c r="O188" s="252">
        <v>2</v>
      </c>
      <c r="AA188" s="225">
        <v>1</v>
      </c>
      <c r="AB188" s="225">
        <v>1</v>
      </c>
      <c r="AC188" s="225">
        <v>1</v>
      </c>
      <c r="AZ188" s="225">
        <v>1</v>
      </c>
      <c r="BA188" s="225">
        <f>IF(AZ188=1,G188,0)</f>
        <v>0</v>
      </c>
      <c r="BB188" s="225">
        <f>IF(AZ188=2,G188,0)</f>
        <v>0</v>
      </c>
      <c r="BC188" s="225">
        <f>IF(AZ188=3,G188,0)</f>
        <v>0</v>
      </c>
      <c r="BD188" s="225">
        <f>IF(AZ188=4,G188,0)</f>
        <v>0</v>
      </c>
      <c r="BE188" s="225">
        <f>IF(AZ188=5,G188,0)</f>
        <v>0</v>
      </c>
      <c r="CA188" s="252">
        <v>1</v>
      </c>
      <c r="CB188" s="252">
        <v>1</v>
      </c>
    </row>
    <row r="189" spans="1:80" x14ac:dyDescent="0.2">
      <c r="A189" s="261"/>
      <c r="B189" s="265"/>
      <c r="C189" s="343" t="s">
        <v>258</v>
      </c>
      <c r="D189" s="344"/>
      <c r="E189" s="266">
        <v>10</v>
      </c>
      <c r="F189" s="267"/>
      <c r="G189" s="268"/>
      <c r="H189" s="269"/>
      <c r="I189" s="263"/>
      <c r="J189" s="270"/>
      <c r="K189" s="263"/>
      <c r="M189" s="264" t="s">
        <v>258</v>
      </c>
      <c r="O189" s="252"/>
    </row>
    <row r="190" spans="1:80" x14ac:dyDescent="0.2">
      <c r="A190" s="261"/>
      <c r="B190" s="265"/>
      <c r="C190" s="343" t="s">
        <v>118</v>
      </c>
      <c r="D190" s="344"/>
      <c r="E190" s="266">
        <v>0</v>
      </c>
      <c r="F190" s="267"/>
      <c r="G190" s="268"/>
      <c r="H190" s="269"/>
      <c r="I190" s="263"/>
      <c r="J190" s="270"/>
      <c r="K190" s="263"/>
      <c r="M190" s="264" t="s">
        <v>118</v>
      </c>
      <c r="O190" s="252"/>
    </row>
    <row r="191" spans="1:80" x14ac:dyDescent="0.2">
      <c r="A191" s="253">
        <v>49</v>
      </c>
      <c r="B191" s="254" t="s">
        <v>261</v>
      </c>
      <c r="C191" s="255" t="s">
        <v>262</v>
      </c>
      <c r="D191" s="256" t="s">
        <v>145</v>
      </c>
      <c r="E191" s="257">
        <v>121</v>
      </c>
      <c r="F191" s="257"/>
      <c r="G191" s="258">
        <f>E191*F191</f>
        <v>0</v>
      </c>
      <c r="H191" s="259">
        <v>0.188000000000102</v>
      </c>
      <c r="I191" s="260">
        <f>E191*H191</f>
        <v>22.748000000012343</v>
      </c>
      <c r="J191" s="259">
        <v>0</v>
      </c>
      <c r="K191" s="260">
        <f>E191*J191</f>
        <v>0</v>
      </c>
      <c r="O191" s="252">
        <v>2</v>
      </c>
      <c r="AA191" s="225">
        <v>1</v>
      </c>
      <c r="AB191" s="225">
        <v>1</v>
      </c>
      <c r="AC191" s="225">
        <v>1</v>
      </c>
      <c r="AZ191" s="225">
        <v>1</v>
      </c>
      <c r="BA191" s="225">
        <f>IF(AZ191=1,G191,0)</f>
        <v>0</v>
      </c>
      <c r="BB191" s="225">
        <f>IF(AZ191=2,G191,0)</f>
        <v>0</v>
      </c>
      <c r="BC191" s="225">
        <f>IF(AZ191=3,G191,0)</f>
        <v>0</v>
      </c>
      <c r="BD191" s="225">
        <f>IF(AZ191=4,G191,0)</f>
        <v>0</v>
      </c>
      <c r="BE191" s="225">
        <f>IF(AZ191=5,G191,0)</f>
        <v>0</v>
      </c>
      <c r="CA191" s="252">
        <v>1</v>
      </c>
      <c r="CB191" s="252">
        <v>1</v>
      </c>
    </row>
    <row r="192" spans="1:80" ht="22.5" x14ac:dyDescent="0.2">
      <c r="A192" s="261"/>
      <c r="B192" s="265"/>
      <c r="C192" s="343" t="s">
        <v>263</v>
      </c>
      <c r="D192" s="344"/>
      <c r="E192" s="266">
        <v>32</v>
      </c>
      <c r="F192" s="267"/>
      <c r="G192" s="268"/>
      <c r="H192" s="269"/>
      <c r="I192" s="263"/>
      <c r="J192" s="270"/>
      <c r="K192" s="263"/>
      <c r="M192" s="264" t="s">
        <v>263</v>
      </c>
      <c r="O192" s="252"/>
    </row>
    <row r="193" spans="1:80" x14ac:dyDescent="0.2">
      <c r="A193" s="261"/>
      <c r="B193" s="265"/>
      <c r="C193" s="343" t="s">
        <v>264</v>
      </c>
      <c r="D193" s="344"/>
      <c r="E193" s="266">
        <v>2</v>
      </c>
      <c r="F193" s="267"/>
      <c r="G193" s="268"/>
      <c r="H193" s="269"/>
      <c r="I193" s="263"/>
      <c r="J193" s="270"/>
      <c r="K193" s="263"/>
      <c r="M193" s="264" t="s">
        <v>264</v>
      </c>
      <c r="O193" s="252"/>
    </row>
    <row r="194" spans="1:80" ht="22.5" x14ac:dyDescent="0.2">
      <c r="A194" s="261"/>
      <c r="B194" s="265"/>
      <c r="C194" s="343" t="s">
        <v>265</v>
      </c>
      <c r="D194" s="344"/>
      <c r="E194" s="266">
        <v>40</v>
      </c>
      <c r="F194" s="267"/>
      <c r="G194" s="268"/>
      <c r="H194" s="269"/>
      <c r="I194" s="263"/>
      <c r="J194" s="270"/>
      <c r="K194" s="263"/>
      <c r="M194" s="264" t="s">
        <v>265</v>
      </c>
      <c r="O194" s="252"/>
    </row>
    <row r="195" spans="1:80" ht="22.5" x14ac:dyDescent="0.2">
      <c r="A195" s="261"/>
      <c r="B195" s="265"/>
      <c r="C195" s="343" t="s">
        <v>266</v>
      </c>
      <c r="D195" s="344"/>
      <c r="E195" s="266">
        <v>40</v>
      </c>
      <c r="F195" s="267"/>
      <c r="G195" s="268"/>
      <c r="H195" s="269"/>
      <c r="I195" s="263"/>
      <c r="J195" s="270"/>
      <c r="K195" s="263"/>
      <c r="M195" s="264" t="s">
        <v>266</v>
      </c>
      <c r="O195" s="252"/>
    </row>
    <row r="196" spans="1:80" ht="22.5" x14ac:dyDescent="0.2">
      <c r="A196" s="261"/>
      <c r="B196" s="265"/>
      <c r="C196" s="343" t="s">
        <v>267</v>
      </c>
      <c r="D196" s="344"/>
      <c r="E196" s="266">
        <v>7</v>
      </c>
      <c r="F196" s="267"/>
      <c r="G196" s="268"/>
      <c r="H196" s="269"/>
      <c r="I196" s="263"/>
      <c r="J196" s="270"/>
      <c r="K196" s="263"/>
      <c r="M196" s="264" t="s">
        <v>267</v>
      </c>
      <c r="O196" s="252"/>
    </row>
    <row r="197" spans="1:80" x14ac:dyDescent="0.2">
      <c r="A197" s="261"/>
      <c r="B197" s="265"/>
      <c r="C197" s="343" t="s">
        <v>152</v>
      </c>
      <c r="D197" s="344"/>
      <c r="E197" s="266">
        <v>0</v>
      </c>
      <c r="F197" s="267"/>
      <c r="G197" s="268"/>
      <c r="H197" s="269"/>
      <c r="I197" s="263"/>
      <c r="J197" s="270"/>
      <c r="K197" s="263"/>
      <c r="M197" s="264" t="s">
        <v>152</v>
      </c>
      <c r="O197" s="252"/>
    </row>
    <row r="198" spans="1:80" x14ac:dyDescent="0.2">
      <c r="A198" s="253">
        <v>50</v>
      </c>
      <c r="B198" s="254" t="s">
        <v>268</v>
      </c>
      <c r="C198" s="255" t="s">
        <v>269</v>
      </c>
      <c r="D198" s="256" t="s">
        <v>145</v>
      </c>
      <c r="E198" s="257">
        <v>41</v>
      </c>
      <c r="F198" s="257"/>
      <c r="G198" s="258">
        <f>E198*F198</f>
        <v>0</v>
      </c>
      <c r="H198" s="259">
        <v>1.9999999999992199E-5</v>
      </c>
      <c r="I198" s="260">
        <f>E198*H198</f>
        <v>8.1999999999968014E-4</v>
      </c>
      <c r="J198" s="259">
        <v>0</v>
      </c>
      <c r="K198" s="260">
        <f>E198*J198</f>
        <v>0</v>
      </c>
      <c r="O198" s="252">
        <v>2</v>
      </c>
      <c r="AA198" s="225">
        <v>1</v>
      </c>
      <c r="AB198" s="225">
        <v>1</v>
      </c>
      <c r="AC198" s="225">
        <v>1</v>
      </c>
      <c r="AZ198" s="225">
        <v>1</v>
      </c>
      <c r="BA198" s="225">
        <f>IF(AZ198=1,G198,0)</f>
        <v>0</v>
      </c>
      <c r="BB198" s="225">
        <f>IF(AZ198=2,G198,0)</f>
        <v>0</v>
      </c>
      <c r="BC198" s="225">
        <f>IF(AZ198=3,G198,0)</f>
        <v>0</v>
      </c>
      <c r="BD198" s="225">
        <f>IF(AZ198=4,G198,0)</f>
        <v>0</v>
      </c>
      <c r="BE198" s="225">
        <f>IF(AZ198=5,G198,0)</f>
        <v>0</v>
      </c>
      <c r="CA198" s="252">
        <v>1</v>
      </c>
      <c r="CB198" s="252">
        <v>1</v>
      </c>
    </row>
    <row r="199" spans="1:80" ht="22.5" x14ac:dyDescent="0.2">
      <c r="A199" s="261"/>
      <c r="B199" s="265"/>
      <c r="C199" s="343" t="s">
        <v>270</v>
      </c>
      <c r="D199" s="344"/>
      <c r="E199" s="266">
        <v>41</v>
      </c>
      <c r="F199" s="267"/>
      <c r="G199" s="268"/>
      <c r="H199" s="269"/>
      <c r="I199" s="263"/>
      <c r="J199" s="270"/>
      <c r="K199" s="263"/>
      <c r="M199" s="264" t="s">
        <v>270</v>
      </c>
      <c r="O199" s="252"/>
    </row>
    <row r="200" spans="1:80" x14ac:dyDescent="0.2">
      <c r="A200" s="261"/>
      <c r="B200" s="265"/>
      <c r="C200" s="343" t="s">
        <v>152</v>
      </c>
      <c r="D200" s="344"/>
      <c r="E200" s="266">
        <v>0</v>
      </c>
      <c r="F200" s="267"/>
      <c r="G200" s="268"/>
      <c r="H200" s="269"/>
      <c r="I200" s="263"/>
      <c r="J200" s="270"/>
      <c r="K200" s="263"/>
      <c r="M200" s="264" t="s">
        <v>152</v>
      </c>
      <c r="O200" s="252"/>
    </row>
    <row r="201" spans="1:80" x14ac:dyDescent="0.2">
      <c r="A201" s="253">
        <v>51</v>
      </c>
      <c r="B201" s="254" t="s">
        <v>271</v>
      </c>
      <c r="C201" s="255" t="s">
        <v>272</v>
      </c>
      <c r="D201" s="256" t="s">
        <v>145</v>
      </c>
      <c r="E201" s="257">
        <v>44</v>
      </c>
      <c r="F201" s="257"/>
      <c r="G201" s="258">
        <f>E201*F201</f>
        <v>0</v>
      </c>
      <c r="H201" s="259">
        <v>0</v>
      </c>
      <c r="I201" s="260">
        <f>E201*H201</f>
        <v>0</v>
      </c>
      <c r="J201" s="259">
        <v>0</v>
      </c>
      <c r="K201" s="260">
        <f>E201*J201</f>
        <v>0</v>
      </c>
      <c r="O201" s="252">
        <v>2</v>
      </c>
      <c r="AA201" s="225">
        <v>1</v>
      </c>
      <c r="AB201" s="225">
        <v>1</v>
      </c>
      <c r="AC201" s="225">
        <v>1</v>
      </c>
      <c r="AZ201" s="225">
        <v>1</v>
      </c>
      <c r="BA201" s="225">
        <f>IF(AZ201=1,G201,0)</f>
        <v>0</v>
      </c>
      <c r="BB201" s="225">
        <f>IF(AZ201=2,G201,0)</f>
        <v>0</v>
      </c>
      <c r="BC201" s="225">
        <f>IF(AZ201=3,G201,0)</f>
        <v>0</v>
      </c>
      <c r="BD201" s="225">
        <f>IF(AZ201=4,G201,0)</f>
        <v>0</v>
      </c>
      <c r="BE201" s="225">
        <f>IF(AZ201=5,G201,0)</f>
        <v>0</v>
      </c>
      <c r="CA201" s="252">
        <v>1</v>
      </c>
      <c r="CB201" s="252">
        <v>1</v>
      </c>
    </row>
    <row r="202" spans="1:80" x14ac:dyDescent="0.2">
      <c r="A202" s="261"/>
      <c r="B202" s="265"/>
      <c r="C202" s="343" t="s">
        <v>273</v>
      </c>
      <c r="D202" s="344"/>
      <c r="E202" s="266">
        <v>41</v>
      </c>
      <c r="F202" s="267"/>
      <c r="G202" s="268"/>
      <c r="H202" s="269"/>
      <c r="I202" s="263"/>
      <c r="J202" s="270"/>
      <c r="K202" s="263"/>
      <c r="M202" s="264" t="s">
        <v>273</v>
      </c>
      <c r="O202" s="252"/>
    </row>
    <row r="203" spans="1:80" x14ac:dyDescent="0.2">
      <c r="A203" s="261"/>
      <c r="B203" s="265"/>
      <c r="C203" s="343" t="s">
        <v>274</v>
      </c>
      <c r="D203" s="344"/>
      <c r="E203" s="266">
        <v>3</v>
      </c>
      <c r="F203" s="267"/>
      <c r="G203" s="268"/>
      <c r="H203" s="269"/>
      <c r="I203" s="263"/>
      <c r="J203" s="270"/>
      <c r="K203" s="263"/>
      <c r="M203" s="264" t="s">
        <v>274</v>
      </c>
      <c r="O203" s="252"/>
    </row>
    <row r="204" spans="1:80" x14ac:dyDescent="0.2">
      <c r="A204" s="261"/>
      <c r="B204" s="265"/>
      <c r="C204" s="343" t="s">
        <v>118</v>
      </c>
      <c r="D204" s="344"/>
      <c r="E204" s="266">
        <v>0</v>
      </c>
      <c r="F204" s="267"/>
      <c r="G204" s="268"/>
      <c r="H204" s="269"/>
      <c r="I204" s="263"/>
      <c r="J204" s="270"/>
      <c r="K204" s="263"/>
      <c r="M204" s="264" t="s">
        <v>118</v>
      </c>
      <c r="O204" s="252"/>
    </row>
    <row r="205" spans="1:80" ht="45" x14ac:dyDescent="0.2">
      <c r="A205" s="253">
        <v>52</v>
      </c>
      <c r="B205" s="254" t="s">
        <v>275</v>
      </c>
      <c r="C205" s="255" t="s">
        <v>379</v>
      </c>
      <c r="D205" s="256" t="s">
        <v>241</v>
      </c>
      <c r="E205" s="257">
        <v>1</v>
      </c>
      <c r="F205" s="257"/>
      <c r="G205" s="258">
        <f>E205*F205</f>
        <v>0</v>
      </c>
      <c r="H205" s="259">
        <v>0</v>
      </c>
      <c r="I205" s="260">
        <f>E205*H205</f>
        <v>0</v>
      </c>
      <c r="J205" s="259">
        <v>-5.3999999999973597E-2</v>
      </c>
      <c r="K205" s="260">
        <f>E205*J205</f>
        <v>-5.3999999999973597E-2</v>
      </c>
      <c r="O205" s="252">
        <v>2</v>
      </c>
      <c r="AA205" s="225">
        <v>1</v>
      </c>
      <c r="AB205" s="225">
        <v>1</v>
      </c>
      <c r="AC205" s="225">
        <v>1</v>
      </c>
      <c r="AZ205" s="225">
        <v>1</v>
      </c>
      <c r="BA205" s="225">
        <f>IF(AZ205=1,G205,0)</f>
        <v>0</v>
      </c>
      <c r="BB205" s="225">
        <f>IF(AZ205=2,G205,0)</f>
        <v>0</v>
      </c>
      <c r="BC205" s="225">
        <f>IF(AZ205=3,G205,0)</f>
        <v>0</v>
      </c>
      <c r="BD205" s="225">
        <f>IF(AZ205=4,G205,0)</f>
        <v>0</v>
      </c>
      <c r="BE205" s="225">
        <f>IF(AZ205=5,G205,0)</f>
        <v>0</v>
      </c>
      <c r="CA205" s="252">
        <v>1</v>
      </c>
      <c r="CB205" s="252">
        <v>1</v>
      </c>
    </row>
    <row r="206" spans="1:80" x14ac:dyDescent="0.2">
      <c r="A206" s="261"/>
      <c r="B206" s="265"/>
      <c r="C206" s="343" t="s">
        <v>373</v>
      </c>
      <c r="D206" s="344"/>
      <c r="E206" s="266">
        <v>1</v>
      </c>
      <c r="F206" s="267"/>
      <c r="G206" s="268"/>
      <c r="H206" s="269"/>
      <c r="I206" s="263"/>
      <c r="J206" s="270"/>
      <c r="K206" s="263"/>
      <c r="M206" s="264" t="s">
        <v>276</v>
      </c>
      <c r="O206" s="252"/>
    </row>
    <row r="207" spans="1:80" x14ac:dyDescent="0.2">
      <c r="A207" s="261"/>
      <c r="B207" s="265"/>
      <c r="C207" s="343" t="s">
        <v>118</v>
      </c>
      <c r="D207" s="344"/>
      <c r="E207" s="266">
        <v>0</v>
      </c>
      <c r="F207" s="267"/>
      <c r="G207" s="268"/>
      <c r="H207" s="269"/>
      <c r="I207" s="263"/>
      <c r="J207" s="270"/>
      <c r="K207" s="263"/>
      <c r="M207" s="264" t="s">
        <v>118</v>
      </c>
      <c r="O207" s="252"/>
    </row>
    <row r="208" spans="1:80" x14ac:dyDescent="0.2">
      <c r="A208" s="253">
        <v>53</v>
      </c>
      <c r="B208" s="254" t="s">
        <v>277</v>
      </c>
      <c r="C208" s="255" t="s">
        <v>278</v>
      </c>
      <c r="D208" s="256" t="s">
        <v>124</v>
      </c>
      <c r="E208" s="257">
        <v>1.03E-2</v>
      </c>
      <c r="F208" s="257"/>
      <c r="G208" s="258">
        <f>E208*F208</f>
        <v>0</v>
      </c>
      <c r="H208" s="259">
        <v>1</v>
      </c>
      <c r="I208" s="260">
        <f>E208*H208</f>
        <v>1.03E-2</v>
      </c>
      <c r="J208" s="259"/>
      <c r="K208" s="260">
        <f>E208*J208</f>
        <v>0</v>
      </c>
      <c r="O208" s="252">
        <v>2</v>
      </c>
      <c r="AA208" s="225">
        <v>3</v>
      </c>
      <c r="AB208" s="225">
        <v>1</v>
      </c>
      <c r="AC208" s="225">
        <v>11163611</v>
      </c>
      <c r="AZ208" s="225">
        <v>1</v>
      </c>
      <c r="BA208" s="225">
        <f>IF(AZ208=1,G208,0)</f>
        <v>0</v>
      </c>
      <c r="BB208" s="225">
        <f>IF(AZ208=2,G208,0)</f>
        <v>0</v>
      </c>
      <c r="BC208" s="225">
        <f>IF(AZ208=3,G208,0)</f>
        <v>0</v>
      </c>
      <c r="BD208" s="225">
        <f>IF(AZ208=4,G208,0)</f>
        <v>0</v>
      </c>
      <c r="BE208" s="225">
        <f>IF(AZ208=5,G208,0)</f>
        <v>0</v>
      </c>
      <c r="CA208" s="252">
        <v>3</v>
      </c>
      <c r="CB208" s="252">
        <v>1</v>
      </c>
    </row>
    <row r="209" spans="1:80" ht="22.5" x14ac:dyDescent="0.2">
      <c r="A209" s="261"/>
      <c r="B209" s="265"/>
      <c r="C209" s="343" t="s">
        <v>279</v>
      </c>
      <c r="D209" s="344"/>
      <c r="E209" s="266">
        <v>1.03E-2</v>
      </c>
      <c r="F209" s="267"/>
      <c r="G209" s="268"/>
      <c r="H209" s="269"/>
      <c r="I209" s="263"/>
      <c r="J209" s="270"/>
      <c r="K209" s="263"/>
      <c r="M209" s="264" t="s">
        <v>279</v>
      </c>
      <c r="O209" s="252"/>
    </row>
    <row r="210" spans="1:80" x14ac:dyDescent="0.2">
      <c r="A210" s="261"/>
      <c r="B210" s="265"/>
      <c r="C210" s="343" t="s">
        <v>152</v>
      </c>
      <c r="D210" s="344"/>
      <c r="E210" s="266">
        <v>0</v>
      </c>
      <c r="F210" s="267"/>
      <c r="G210" s="268"/>
      <c r="H210" s="269"/>
      <c r="I210" s="263"/>
      <c r="J210" s="270"/>
      <c r="K210" s="263"/>
      <c r="M210" s="264" t="s">
        <v>152</v>
      </c>
      <c r="O210" s="252"/>
    </row>
    <row r="211" spans="1:80" x14ac:dyDescent="0.2">
      <c r="A211" s="253">
        <v>54</v>
      </c>
      <c r="B211" s="254" t="s">
        <v>280</v>
      </c>
      <c r="C211" s="255" t="s">
        <v>281</v>
      </c>
      <c r="D211" s="256" t="s">
        <v>241</v>
      </c>
      <c r="E211" s="257">
        <v>47.94</v>
      </c>
      <c r="F211" s="257"/>
      <c r="G211" s="258">
        <f>E211*F211</f>
        <v>0</v>
      </c>
      <c r="H211" s="259">
        <v>5.4169999999999198E-2</v>
      </c>
      <c r="I211" s="260">
        <f>E211*H211</f>
        <v>2.5969097999999615</v>
      </c>
      <c r="J211" s="259"/>
      <c r="K211" s="260">
        <f>E211*J211</f>
        <v>0</v>
      </c>
      <c r="O211" s="252">
        <v>2</v>
      </c>
      <c r="AA211" s="225">
        <v>3</v>
      </c>
      <c r="AB211" s="225">
        <v>1</v>
      </c>
      <c r="AC211" s="225">
        <v>59217001</v>
      </c>
      <c r="AZ211" s="225">
        <v>1</v>
      </c>
      <c r="BA211" s="225">
        <f>IF(AZ211=1,G211,0)</f>
        <v>0</v>
      </c>
      <c r="BB211" s="225">
        <f>IF(AZ211=2,G211,0)</f>
        <v>0</v>
      </c>
      <c r="BC211" s="225">
        <f>IF(AZ211=3,G211,0)</f>
        <v>0</v>
      </c>
      <c r="BD211" s="225">
        <f>IF(AZ211=4,G211,0)</f>
        <v>0</v>
      </c>
      <c r="BE211" s="225">
        <f>IF(AZ211=5,G211,0)</f>
        <v>0</v>
      </c>
      <c r="CA211" s="252">
        <v>3</v>
      </c>
      <c r="CB211" s="252">
        <v>1</v>
      </c>
    </row>
    <row r="212" spans="1:80" ht="22.5" x14ac:dyDescent="0.2">
      <c r="A212" s="261"/>
      <c r="B212" s="265"/>
      <c r="C212" s="343" t="s">
        <v>282</v>
      </c>
      <c r="D212" s="344"/>
      <c r="E212" s="266">
        <v>40.799999999999997</v>
      </c>
      <c r="F212" s="267"/>
      <c r="G212" s="268"/>
      <c r="H212" s="269"/>
      <c r="I212" s="263"/>
      <c r="J212" s="270"/>
      <c r="K212" s="263"/>
      <c r="M212" s="264" t="s">
        <v>282</v>
      </c>
      <c r="O212" s="252"/>
    </row>
    <row r="213" spans="1:80" ht="22.5" x14ac:dyDescent="0.2">
      <c r="A213" s="261"/>
      <c r="B213" s="265"/>
      <c r="C213" s="343" t="s">
        <v>283</v>
      </c>
      <c r="D213" s="344"/>
      <c r="E213" s="266">
        <v>7.14</v>
      </c>
      <c r="F213" s="267"/>
      <c r="G213" s="268"/>
      <c r="H213" s="269"/>
      <c r="I213" s="263"/>
      <c r="J213" s="270"/>
      <c r="K213" s="263"/>
      <c r="M213" s="264" t="s">
        <v>283</v>
      </c>
      <c r="O213" s="252"/>
    </row>
    <row r="214" spans="1:80" x14ac:dyDescent="0.2">
      <c r="A214" s="261"/>
      <c r="B214" s="265"/>
      <c r="C214" s="343" t="s">
        <v>152</v>
      </c>
      <c r="D214" s="344"/>
      <c r="E214" s="266">
        <v>0</v>
      </c>
      <c r="F214" s="267"/>
      <c r="G214" s="268"/>
      <c r="H214" s="269"/>
      <c r="I214" s="263"/>
      <c r="J214" s="270"/>
      <c r="K214" s="263"/>
      <c r="M214" s="264" t="s">
        <v>152</v>
      </c>
      <c r="O214" s="252"/>
    </row>
    <row r="215" spans="1:80" x14ac:dyDescent="0.2">
      <c r="A215" s="253">
        <v>55</v>
      </c>
      <c r="B215" s="254" t="s">
        <v>284</v>
      </c>
      <c r="C215" s="255" t="s">
        <v>285</v>
      </c>
      <c r="D215" s="256" t="s">
        <v>241</v>
      </c>
      <c r="E215" s="257">
        <v>32.64</v>
      </c>
      <c r="F215" s="257"/>
      <c r="G215" s="258">
        <f>E215*F215</f>
        <v>0</v>
      </c>
      <c r="H215" s="259">
        <v>8.1969999999955703E-2</v>
      </c>
      <c r="I215" s="260">
        <f>E215*H215</f>
        <v>2.6755007999985541</v>
      </c>
      <c r="J215" s="259"/>
      <c r="K215" s="260">
        <f>E215*J215</f>
        <v>0</v>
      </c>
      <c r="O215" s="252">
        <v>2</v>
      </c>
      <c r="AA215" s="225">
        <v>3</v>
      </c>
      <c r="AB215" s="225">
        <v>1</v>
      </c>
      <c r="AC215" s="225">
        <v>59217010</v>
      </c>
      <c r="AZ215" s="225">
        <v>1</v>
      </c>
      <c r="BA215" s="225">
        <f>IF(AZ215=1,G215,0)</f>
        <v>0</v>
      </c>
      <c r="BB215" s="225">
        <f>IF(AZ215=2,G215,0)</f>
        <v>0</v>
      </c>
      <c r="BC215" s="225">
        <f>IF(AZ215=3,G215,0)</f>
        <v>0</v>
      </c>
      <c r="BD215" s="225">
        <f>IF(AZ215=4,G215,0)</f>
        <v>0</v>
      </c>
      <c r="BE215" s="225">
        <f>IF(AZ215=5,G215,0)</f>
        <v>0</v>
      </c>
      <c r="CA215" s="252">
        <v>3</v>
      </c>
      <c r="CB215" s="252">
        <v>1</v>
      </c>
    </row>
    <row r="216" spans="1:80" ht="22.5" x14ac:dyDescent="0.2">
      <c r="A216" s="261"/>
      <c r="B216" s="265"/>
      <c r="C216" s="343" t="s">
        <v>286</v>
      </c>
      <c r="D216" s="344"/>
      <c r="E216" s="266">
        <v>32.64</v>
      </c>
      <c r="F216" s="267"/>
      <c r="G216" s="268"/>
      <c r="H216" s="269"/>
      <c r="I216" s="263"/>
      <c r="J216" s="270"/>
      <c r="K216" s="263"/>
      <c r="M216" s="264" t="s">
        <v>286</v>
      </c>
      <c r="O216" s="252"/>
    </row>
    <row r="217" spans="1:80" x14ac:dyDescent="0.2">
      <c r="A217" s="261"/>
      <c r="B217" s="265"/>
      <c r="C217" s="343" t="s">
        <v>152</v>
      </c>
      <c r="D217" s="344"/>
      <c r="E217" s="266">
        <v>0</v>
      </c>
      <c r="F217" s="267"/>
      <c r="G217" s="268"/>
      <c r="H217" s="269"/>
      <c r="I217" s="263"/>
      <c r="J217" s="270"/>
      <c r="K217" s="263"/>
      <c r="M217" s="264" t="s">
        <v>152</v>
      </c>
      <c r="O217" s="252"/>
    </row>
    <row r="218" spans="1:80" x14ac:dyDescent="0.2">
      <c r="A218" s="253">
        <v>56</v>
      </c>
      <c r="B218" s="254" t="s">
        <v>287</v>
      </c>
      <c r="C218" s="255" t="s">
        <v>288</v>
      </c>
      <c r="D218" s="256" t="s">
        <v>241</v>
      </c>
      <c r="E218" s="257">
        <v>40.799999999999997</v>
      </c>
      <c r="F218" s="257"/>
      <c r="G218" s="258">
        <f>E218*F218</f>
        <v>0</v>
      </c>
      <c r="H218" s="259">
        <v>4.8299999999983398E-2</v>
      </c>
      <c r="I218" s="260">
        <f>E218*H218</f>
        <v>1.9706399999993225</v>
      </c>
      <c r="J218" s="259"/>
      <c r="K218" s="260">
        <f>E218*J218</f>
        <v>0</v>
      </c>
      <c r="O218" s="252">
        <v>2</v>
      </c>
      <c r="AA218" s="225">
        <v>3</v>
      </c>
      <c r="AB218" s="225">
        <v>1</v>
      </c>
      <c r="AC218" s="225">
        <v>59217476</v>
      </c>
      <c r="AZ218" s="225">
        <v>1</v>
      </c>
      <c r="BA218" s="225">
        <f>IF(AZ218=1,G218,0)</f>
        <v>0</v>
      </c>
      <c r="BB218" s="225">
        <f>IF(AZ218=2,G218,0)</f>
        <v>0</v>
      </c>
      <c r="BC218" s="225">
        <f>IF(AZ218=3,G218,0)</f>
        <v>0</v>
      </c>
      <c r="BD218" s="225">
        <f>IF(AZ218=4,G218,0)</f>
        <v>0</v>
      </c>
      <c r="BE218" s="225">
        <f>IF(AZ218=5,G218,0)</f>
        <v>0</v>
      </c>
      <c r="CA218" s="252">
        <v>3</v>
      </c>
      <c r="CB218" s="252">
        <v>1</v>
      </c>
    </row>
    <row r="219" spans="1:80" ht="22.5" x14ac:dyDescent="0.2">
      <c r="A219" s="261"/>
      <c r="B219" s="265"/>
      <c r="C219" s="343" t="s">
        <v>289</v>
      </c>
      <c r="D219" s="344"/>
      <c r="E219" s="266">
        <v>40.799999999999997</v>
      </c>
      <c r="F219" s="267"/>
      <c r="G219" s="268"/>
      <c r="H219" s="269"/>
      <c r="I219" s="263"/>
      <c r="J219" s="270"/>
      <c r="K219" s="263"/>
      <c r="M219" s="264" t="s">
        <v>289</v>
      </c>
      <c r="O219" s="252"/>
    </row>
    <row r="220" spans="1:80" x14ac:dyDescent="0.2">
      <c r="A220" s="261"/>
      <c r="B220" s="265"/>
      <c r="C220" s="343" t="s">
        <v>152</v>
      </c>
      <c r="D220" s="344"/>
      <c r="E220" s="266">
        <v>0</v>
      </c>
      <c r="F220" s="267"/>
      <c r="G220" s="268"/>
      <c r="H220" s="269"/>
      <c r="I220" s="263"/>
      <c r="J220" s="270"/>
      <c r="K220" s="263"/>
      <c r="M220" s="264" t="s">
        <v>152</v>
      </c>
      <c r="O220" s="252"/>
    </row>
    <row r="221" spans="1:80" x14ac:dyDescent="0.2">
      <c r="A221" s="253">
        <v>57</v>
      </c>
      <c r="B221" s="254" t="s">
        <v>290</v>
      </c>
      <c r="C221" s="255" t="s">
        <v>291</v>
      </c>
      <c r="D221" s="256" t="s">
        <v>241</v>
      </c>
      <c r="E221" s="257">
        <v>1.02</v>
      </c>
      <c r="F221" s="257"/>
      <c r="G221" s="258">
        <f>E221*F221</f>
        <v>0</v>
      </c>
      <c r="H221" s="259">
        <v>6.7000000000007304E-2</v>
      </c>
      <c r="I221" s="260">
        <f>E221*H221</f>
        <v>6.834000000000745E-2</v>
      </c>
      <c r="J221" s="259"/>
      <c r="K221" s="260">
        <f>E221*J221</f>
        <v>0</v>
      </c>
      <c r="O221" s="252">
        <v>2</v>
      </c>
      <c r="AA221" s="225">
        <v>3</v>
      </c>
      <c r="AB221" s="225">
        <v>1</v>
      </c>
      <c r="AC221" s="225">
        <v>59217480</v>
      </c>
      <c r="AZ221" s="225">
        <v>1</v>
      </c>
      <c r="BA221" s="225">
        <f>IF(AZ221=1,G221,0)</f>
        <v>0</v>
      </c>
      <c r="BB221" s="225">
        <f>IF(AZ221=2,G221,0)</f>
        <v>0</v>
      </c>
      <c r="BC221" s="225">
        <f>IF(AZ221=3,G221,0)</f>
        <v>0</v>
      </c>
      <c r="BD221" s="225">
        <f>IF(AZ221=4,G221,0)</f>
        <v>0</v>
      </c>
      <c r="BE221" s="225">
        <f>IF(AZ221=5,G221,0)</f>
        <v>0</v>
      </c>
      <c r="CA221" s="252">
        <v>3</v>
      </c>
      <c r="CB221" s="252">
        <v>1</v>
      </c>
    </row>
    <row r="222" spans="1:80" x14ac:dyDescent="0.2">
      <c r="A222" s="261"/>
      <c r="B222" s="265"/>
      <c r="C222" s="343" t="s">
        <v>292</v>
      </c>
      <c r="D222" s="344"/>
      <c r="E222" s="266">
        <v>1.02</v>
      </c>
      <c r="F222" s="267"/>
      <c r="G222" s="268"/>
      <c r="H222" s="269"/>
      <c r="I222" s="263"/>
      <c r="J222" s="270"/>
      <c r="K222" s="263"/>
      <c r="M222" s="264" t="s">
        <v>292</v>
      </c>
      <c r="O222" s="252"/>
    </row>
    <row r="223" spans="1:80" x14ac:dyDescent="0.2">
      <c r="A223" s="261"/>
      <c r="B223" s="265"/>
      <c r="C223" s="343" t="s">
        <v>152</v>
      </c>
      <c r="D223" s="344"/>
      <c r="E223" s="266">
        <v>0</v>
      </c>
      <c r="F223" s="267"/>
      <c r="G223" s="268"/>
      <c r="H223" s="269"/>
      <c r="I223" s="263"/>
      <c r="J223" s="270"/>
      <c r="K223" s="263"/>
      <c r="M223" s="264" t="s">
        <v>152</v>
      </c>
      <c r="O223" s="252"/>
    </row>
    <row r="224" spans="1:80" x14ac:dyDescent="0.2">
      <c r="A224" s="253">
        <v>58</v>
      </c>
      <c r="B224" s="254" t="s">
        <v>293</v>
      </c>
      <c r="C224" s="255" t="s">
        <v>294</v>
      </c>
      <c r="D224" s="256" t="s">
        <v>241</v>
      </c>
      <c r="E224" s="257">
        <v>1.02</v>
      </c>
      <c r="F224" s="257"/>
      <c r="G224" s="258">
        <f>E224*F224</f>
        <v>0</v>
      </c>
      <c r="H224" s="259">
        <v>6.7000000000007304E-2</v>
      </c>
      <c r="I224" s="260">
        <f>E224*H224</f>
        <v>6.834000000000745E-2</v>
      </c>
      <c r="J224" s="259"/>
      <c r="K224" s="260">
        <f>E224*J224</f>
        <v>0</v>
      </c>
      <c r="O224" s="252">
        <v>2</v>
      </c>
      <c r="AA224" s="225">
        <v>3</v>
      </c>
      <c r="AB224" s="225">
        <v>1</v>
      </c>
      <c r="AC224" s="225">
        <v>59217481</v>
      </c>
      <c r="AZ224" s="225">
        <v>1</v>
      </c>
      <c r="BA224" s="225">
        <f>IF(AZ224=1,G224,0)</f>
        <v>0</v>
      </c>
      <c r="BB224" s="225">
        <f>IF(AZ224=2,G224,0)</f>
        <v>0</v>
      </c>
      <c r="BC224" s="225">
        <f>IF(AZ224=3,G224,0)</f>
        <v>0</v>
      </c>
      <c r="BD224" s="225">
        <f>IF(AZ224=4,G224,0)</f>
        <v>0</v>
      </c>
      <c r="BE224" s="225">
        <f>IF(AZ224=5,G224,0)</f>
        <v>0</v>
      </c>
      <c r="CA224" s="252">
        <v>3</v>
      </c>
      <c r="CB224" s="252">
        <v>1</v>
      </c>
    </row>
    <row r="225" spans="1:80" x14ac:dyDescent="0.2">
      <c r="A225" s="261"/>
      <c r="B225" s="265"/>
      <c r="C225" s="343" t="s">
        <v>292</v>
      </c>
      <c r="D225" s="344"/>
      <c r="E225" s="266">
        <v>1.02</v>
      </c>
      <c r="F225" s="267"/>
      <c r="G225" s="268"/>
      <c r="H225" s="269"/>
      <c r="I225" s="263"/>
      <c r="J225" s="270"/>
      <c r="K225" s="263"/>
      <c r="M225" s="264" t="s">
        <v>292</v>
      </c>
      <c r="O225" s="252"/>
    </row>
    <row r="226" spans="1:80" x14ac:dyDescent="0.2">
      <c r="A226" s="261"/>
      <c r="B226" s="265"/>
      <c r="C226" s="343" t="s">
        <v>152</v>
      </c>
      <c r="D226" s="344"/>
      <c r="E226" s="266">
        <v>0</v>
      </c>
      <c r="F226" s="267"/>
      <c r="G226" s="268"/>
      <c r="H226" s="269"/>
      <c r="I226" s="263"/>
      <c r="J226" s="270"/>
      <c r="K226" s="263"/>
      <c r="M226" s="264" t="s">
        <v>152</v>
      </c>
      <c r="O226" s="252"/>
    </row>
    <row r="227" spans="1:80" ht="23.25" customHeight="1" x14ac:dyDescent="0.2">
      <c r="A227" s="253">
        <v>59</v>
      </c>
      <c r="B227" s="254" t="s">
        <v>295</v>
      </c>
      <c r="C227" s="255" t="s">
        <v>374</v>
      </c>
      <c r="D227" s="256" t="s">
        <v>241</v>
      </c>
      <c r="E227" s="257">
        <v>1</v>
      </c>
      <c r="F227" s="257"/>
      <c r="G227" s="258">
        <f>E227*F227</f>
        <v>0</v>
      </c>
      <c r="H227" s="259">
        <v>7.5000000000002799E-3</v>
      </c>
      <c r="I227" s="260">
        <f>E227*H227</f>
        <v>7.5000000000002799E-3</v>
      </c>
      <c r="J227" s="259"/>
      <c r="K227" s="260">
        <f>E227*J227</f>
        <v>0</v>
      </c>
      <c r="O227" s="252">
        <v>2</v>
      </c>
      <c r="AA227" s="225">
        <v>3</v>
      </c>
      <c r="AB227" s="225">
        <v>1</v>
      </c>
      <c r="AC227" s="225">
        <v>74910801</v>
      </c>
      <c r="AZ227" s="225">
        <v>1</v>
      </c>
      <c r="BA227" s="225">
        <f>IF(AZ227=1,G227,0)</f>
        <v>0</v>
      </c>
      <c r="BB227" s="225">
        <f>IF(AZ227=2,G227,0)</f>
        <v>0</v>
      </c>
      <c r="BC227" s="225">
        <f>IF(AZ227=3,G227,0)</f>
        <v>0</v>
      </c>
      <c r="BD227" s="225">
        <f>IF(AZ227=4,G227,0)</f>
        <v>0</v>
      </c>
      <c r="BE227" s="225">
        <f>IF(AZ227=5,G227,0)</f>
        <v>0</v>
      </c>
      <c r="CA227" s="252">
        <v>3</v>
      </c>
      <c r="CB227" s="252">
        <v>1</v>
      </c>
    </row>
    <row r="228" spans="1:80" x14ac:dyDescent="0.2">
      <c r="A228" s="261"/>
      <c r="B228" s="265"/>
      <c r="C228" s="343" t="s">
        <v>255</v>
      </c>
      <c r="D228" s="344"/>
      <c r="E228" s="266">
        <v>1</v>
      </c>
      <c r="F228" s="267"/>
      <c r="G228" s="268"/>
      <c r="H228" s="269"/>
      <c r="I228" s="263"/>
      <c r="J228" s="270"/>
      <c r="K228" s="263"/>
      <c r="M228" s="264" t="s">
        <v>255</v>
      </c>
      <c r="O228" s="252"/>
    </row>
    <row r="229" spans="1:80" x14ac:dyDescent="0.2">
      <c r="A229" s="261"/>
      <c r="B229" s="265"/>
      <c r="C229" s="343" t="s">
        <v>296</v>
      </c>
      <c r="D229" s="344"/>
      <c r="E229" s="266">
        <v>0</v>
      </c>
      <c r="F229" s="267"/>
      <c r="G229" s="268"/>
      <c r="H229" s="269"/>
      <c r="I229" s="263"/>
      <c r="J229" s="270"/>
      <c r="K229" s="263"/>
      <c r="M229" s="264" t="s">
        <v>296</v>
      </c>
      <c r="O229" s="252"/>
    </row>
    <row r="230" spans="1:80" x14ac:dyDescent="0.2">
      <c r="A230" s="271"/>
      <c r="B230" s="272" t="s">
        <v>102</v>
      </c>
      <c r="C230" s="273" t="s">
        <v>252</v>
      </c>
      <c r="D230" s="274"/>
      <c r="E230" s="275"/>
      <c r="F230" s="276"/>
      <c r="G230" s="277">
        <f>SUM(G181:G229)</f>
        <v>0</v>
      </c>
      <c r="H230" s="278"/>
      <c r="I230" s="279">
        <f>SUM(I181:I229)</f>
        <v>30.397250600010196</v>
      </c>
      <c r="J230" s="278"/>
      <c r="K230" s="279">
        <f>SUM(K181:K229)</f>
        <v>-5.3999999999973597E-2</v>
      </c>
      <c r="O230" s="252">
        <v>4</v>
      </c>
      <c r="BA230" s="280">
        <f>SUM(BA181:BA229)</f>
        <v>0</v>
      </c>
      <c r="BB230" s="280">
        <f>SUM(BB181:BB229)</f>
        <v>0</v>
      </c>
      <c r="BC230" s="280">
        <f>SUM(BC181:BC229)</f>
        <v>0</v>
      </c>
      <c r="BD230" s="280">
        <f>SUM(BD181:BD229)</f>
        <v>0</v>
      </c>
      <c r="BE230" s="280">
        <f>SUM(BE181:BE229)</f>
        <v>0</v>
      </c>
    </row>
    <row r="231" spans="1:80" x14ac:dyDescent="0.2">
      <c r="A231" s="242" t="s">
        <v>99</v>
      </c>
      <c r="B231" s="243" t="s">
        <v>297</v>
      </c>
      <c r="C231" s="244" t="s">
        <v>298</v>
      </c>
      <c r="D231" s="245"/>
      <c r="E231" s="246"/>
      <c r="F231" s="246"/>
      <c r="G231" s="247"/>
      <c r="H231" s="248"/>
      <c r="I231" s="249"/>
      <c r="J231" s="250"/>
      <c r="K231" s="251"/>
      <c r="O231" s="252">
        <v>1</v>
      </c>
    </row>
    <row r="232" spans="1:80" x14ac:dyDescent="0.2">
      <c r="A232" s="253">
        <v>60</v>
      </c>
      <c r="B232" s="254" t="s">
        <v>300</v>
      </c>
      <c r="C232" s="255" t="s">
        <v>301</v>
      </c>
      <c r="D232" s="256" t="s">
        <v>124</v>
      </c>
      <c r="E232" s="257">
        <v>187.22750860002901</v>
      </c>
      <c r="F232" s="257"/>
      <c r="G232" s="258">
        <f>E232*F232</f>
        <v>0</v>
      </c>
      <c r="H232" s="259">
        <v>0</v>
      </c>
      <c r="I232" s="260">
        <f>E232*H232</f>
        <v>0</v>
      </c>
      <c r="J232" s="259"/>
      <c r="K232" s="260">
        <f>E232*J232</f>
        <v>0</v>
      </c>
      <c r="O232" s="252">
        <v>2</v>
      </c>
      <c r="AA232" s="225">
        <v>7</v>
      </c>
      <c r="AB232" s="225">
        <v>1</v>
      </c>
      <c r="AC232" s="225">
        <v>2</v>
      </c>
      <c r="AZ232" s="225">
        <v>1</v>
      </c>
      <c r="BA232" s="225">
        <f>IF(AZ232=1,G232,0)</f>
        <v>0</v>
      </c>
      <c r="BB232" s="225">
        <f>IF(AZ232=2,G232,0)</f>
        <v>0</v>
      </c>
      <c r="BC232" s="225">
        <f>IF(AZ232=3,G232,0)</f>
        <v>0</v>
      </c>
      <c r="BD232" s="225">
        <f>IF(AZ232=4,G232,0)</f>
        <v>0</v>
      </c>
      <c r="BE232" s="225">
        <f>IF(AZ232=5,G232,0)</f>
        <v>0</v>
      </c>
      <c r="CA232" s="252">
        <v>7</v>
      </c>
      <c r="CB232" s="252">
        <v>1</v>
      </c>
    </row>
    <row r="233" spans="1:80" x14ac:dyDescent="0.2">
      <c r="A233" s="271"/>
      <c r="B233" s="272" t="s">
        <v>102</v>
      </c>
      <c r="C233" s="273" t="s">
        <v>299</v>
      </c>
      <c r="D233" s="274"/>
      <c r="E233" s="275"/>
      <c r="F233" s="276"/>
      <c r="G233" s="277">
        <f>SUM(G231:G232)</f>
        <v>0</v>
      </c>
      <c r="H233" s="278"/>
      <c r="I233" s="279">
        <f>SUM(I231:I232)</f>
        <v>0</v>
      </c>
      <c r="J233" s="278"/>
      <c r="K233" s="279">
        <f>SUM(K231:K232)</f>
        <v>0</v>
      </c>
      <c r="O233" s="252">
        <v>4</v>
      </c>
      <c r="BA233" s="280">
        <f>SUM(BA231:BA232)</f>
        <v>0</v>
      </c>
      <c r="BB233" s="280">
        <f>SUM(BB231:BB232)</f>
        <v>0</v>
      </c>
      <c r="BC233" s="280">
        <f>SUM(BC231:BC232)</f>
        <v>0</v>
      </c>
      <c r="BD233" s="280">
        <f>SUM(BD231:BD232)</f>
        <v>0</v>
      </c>
      <c r="BE233" s="280">
        <f>SUM(BE231:BE232)</f>
        <v>0</v>
      </c>
    </row>
    <row r="234" spans="1:80" x14ac:dyDescent="0.2">
      <c r="A234" s="242" t="s">
        <v>99</v>
      </c>
      <c r="B234" s="243" t="s">
        <v>302</v>
      </c>
      <c r="C234" s="244" t="s">
        <v>303</v>
      </c>
      <c r="D234" s="245"/>
      <c r="E234" s="246"/>
      <c r="F234" s="246"/>
      <c r="G234" s="247"/>
      <c r="H234" s="248"/>
      <c r="I234" s="249"/>
      <c r="J234" s="250"/>
      <c r="K234" s="251"/>
      <c r="O234" s="252">
        <v>1</v>
      </c>
    </row>
    <row r="235" spans="1:80" x14ac:dyDescent="0.2">
      <c r="A235" s="253">
        <v>61</v>
      </c>
      <c r="B235" s="254" t="s">
        <v>123</v>
      </c>
      <c r="C235" s="255" t="s">
        <v>375</v>
      </c>
      <c r="D235" s="256" t="s">
        <v>124</v>
      </c>
      <c r="E235" s="257">
        <v>79.449000000007501</v>
      </c>
      <c r="F235" s="257"/>
      <c r="G235" s="258">
        <f>E235*F235</f>
        <v>0</v>
      </c>
      <c r="H235" s="259">
        <v>0</v>
      </c>
      <c r="I235" s="260">
        <f>E235*H235</f>
        <v>0</v>
      </c>
      <c r="J235" s="259"/>
      <c r="K235" s="260">
        <f>E235*J235</f>
        <v>0</v>
      </c>
      <c r="O235" s="252">
        <v>2</v>
      </c>
      <c r="AA235" s="225">
        <v>8</v>
      </c>
      <c r="AB235" s="225">
        <v>0</v>
      </c>
      <c r="AC235" s="225">
        <v>3</v>
      </c>
      <c r="AZ235" s="225">
        <v>1</v>
      </c>
      <c r="BA235" s="225">
        <f>IF(AZ235=1,G235,0)</f>
        <v>0</v>
      </c>
      <c r="BB235" s="225">
        <f>IF(AZ235=2,G235,0)</f>
        <v>0</v>
      </c>
      <c r="BC235" s="225">
        <f>IF(AZ235=3,G235,0)</f>
        <v>0</v>
      </c>
      <c r="BD235" s="225">
        <f>IF(AZ235=4,G235,0)</f>
        <v>0</v>
      </c>
      <c r="BE235" s="225">
        <f>IF(AZ235=5,G235,0)</f>
        <v>0</v>
      </c>
      <c r="CA235" s="252">
        <v>8</v>
      </c>
      <c r="CB235" s="252">
        <v>0</v>
      </c>
    </row>
    <row r="236" spans="1:80" x14ac:dyDescent="0.2">
      <c r="A236" s="253">
        <v>62</v>
      </c>
      <c r="B236" s="254" t="s">
        <v>305</v>
      </c>
      <c r="C236" s="255" t="s">
        <v>306</v>
      </c>
      <c r="D236" s="256" t="s">
        <v>124</v>
      </c>
      <c r="E236" s="257">
        <v>79.449000000007501</v>
      </c>
      <c r="F236" s="257"/>
      <c r="G236" s="258">
        <f>E236*F236</f>
        <v>0</v>
      </c>
      <c r="H236" s="259">
        <v>0</v>
      </c>
      <c r="I236" s="260">
        <f>E236*H236</f>
        <v>0</v>
      </c>
      <c r="J236" s="259"/>
      <c r="K236" s="260">
        <f>E236*J236</f>
        <v>0</v>
      </c>
      <c r="O236" s="252">
        <v>2</v>
      </c>
      <c r="AA236" s="225">
        <v>8</v>
      </c>
      <c r="AB236" s="225">
        <v>0</v>
      </c>
      <c r="AC236" s="225">
        <v>3</v>
      </c>
      <c r="AZ236" s="225">
        <v>1</v>
      </c>
      <c r="BA236" s="225">
        <f>IF(AZ236=1,G236,0)</f>
        <v>0</v>
      </c>
      <c r="BB236" s="225">
        <f>IF(AZ236=2,G236,0)</f>
        <v>0</v>
      </c>
      <c r="BC236" s="225">
        <f>IF(AZ236=3,G236,0)</f>
        <v>0</v>
      </c>
      <c r="BD236" s="225">
        <f>IF(AZ236=4,G236,0)</f>
        <v>0</v>
      </c>
      <c r="BE236" s="225">
        <f>IF(AZ236=5,G236,0)</f>
        <v>0</v>
      </c>
      <c r="CA236" s="252">
        <v>8</v>
      </c>
      <c r="CB236" s="252">
        <v>0</v>
      </c>
    </row>
    <row r="237" spans="1:80" x14ac:dyDescent="0.2">
      <c r="A237" s="271"/>
      <c r="B237" s="272" t="s">
        <v>102</v>
      </c>
      <c r="C237" s="273" t="s">
        <v>304</v>
      </c>
      <c r="D237" s="274"/>
      <c r="E237" s="275"/>
      <c r="F237" s="276"/>
      <c r="G237" s="277">
        <f>SUM(G234:G236)</f>
        <v>0</v>
      </c>
      <c r="H237" s="278"/>
      <c r="I237" s="279">
        <f>SUM(I234:I236)</f>
        <v>0</v>
      </c>
      <c r="J237" s="278"/>
      <c r="K237" s="279">
        <f>SUM(K234:K236)</f>
        <v>0</v>
      </c>
      <c r="O237" s="252">
        <v>4</v>
      </c>
      <c r="BA237" s="280">
        <f>SUM(BA234:BA236)</f>
        <v>0</v>
      </c>
      <c r="BB237" s="280">
        <f>SUM(BB234:BB236)</f>
        <v>0</v>
      </c>
      <c r="BC237" s="280">
        <f>SUM(BC234:BC236)</f>
        <v>0</v>
      </c>
      <c r="BD237" s="280">
        <f>SUM(BD234:BD236)</f>
        <v>0</v>
      </c>
      <c r="BE237" s="280">
        <f>SUM(BE234:BE236)</f>
        <v>0</v>
      </c>
    </row>
    <row r="238" spans="1:80" x14ac:dyDescent="0.2">
      <c r="E238" s="225"/>
    </row>
    <row r="239" spans="1:80" x14ac:dyDescent="0.2">
      <c r="E239" s="225"/>
    </row>
    <row r="240" spans="1:80" x14ac:dyDescent="0.2">
      <c r="E240" s="225"/>
    </row>
    <row r="241" spans="5:5" x14ac:dyDescent="0.2">
      <c r="E241" s="225"/>
    </row>
    <row r="242" spans="5:5" x14ac:dyDescent="0.2">
      <c r="E242" s="225"/>
    </row>
    <row r="243" spans="5:5" x14ac:dyDescent="0.2">
      <c r="E243" s="225"/>
    </row>
    <row r="244" spans="5:5" x14ac:dyDescent="0.2">
      <c r="E244" s="225"/>
    </row>
    <row r="245" spans="5:5" x14ac:dyDescent="0.2">
      <c r="E245" s="225"/>
    </row>
    <row r="246" spans="5:5" x14ac:dyDescent="0.2">
      <c r="E246" s="225"/>
    </row>
    <row r="247" spans="5:5" x14ac:dyDescent="0.2">
      <c r="E247" s="225"/>
    </row>
    <row r="248" spans="5:5" x14ac:dyDescent="0.2">
      <c r="E248" s="225"/>
    </row>
    <row r="249" spans="5:5" x14ac:dyDescent="0.2">
      <c r="E249" s="225"/>
    </row>
    <row r="250" spans="5:5" x14ac:dyDescent="0.2">
      <c r="E250" s="225"/>
    </row>
    <row r="251" spans="5:5" x14ac:dyDescent="0.2">
      <c r="E251" s="225"/>
    </row>
    <row r="252" spans="5:5" x14ac:dyDescent="0.2">
      <c r="E252" s="225"/>
    </row>
    <row r="253" spans="5:5" x14ac:dyDescent="0.2">
      <c r="E253" s="225"/>
    </row>
    <row r="254" spans="5:5" x14ac:dyDescent="0.2">
      <c r="E254" s="225"/>
    </row>
    <row r="255" spans="5:5" x14ac:dyDescent="0.2">
      <c r="E255" s="225"/>
    </row>
    <row r="256" spans="5:5" x14ac:dyDescent="0.2">
      <c r="E256" s="225"/>
    </row>
    <row r="257" spans="1:7" x14ac:dyDescent="0.2">
      <c r="E257" s="225"/>
    </row>
    <row r="258" spans="1:7" x14ac:dyDescent="0.2">
      <c r="E258" s="225"/>
    </row>
    <row r="259" spans="1:7" x14ac:dyDescent="0.2">
      <c r="E259" s="225"/>
    </row>
    <row r="260" spans="1:7" x14ac:dyDescent="0.2">
      <c r="E260" s="225"/>
    </row>
    <row r="261" spans="1:7" x14ac:dyDescent="0.2">
      <c r="A261" s="270"/>
      <c r="B261" s="270"/>
      <c r="C261" s="270"/>
      <c r="D261" s="270"/>
      <c r="E261" s="270"/>
      <c r="F261" s="270"/>
      <c r="G261" s="270"/>
    </row>
    <row r="262" spans="1:7" x14ac:dyDescent="0.2">
      <c r="A262" s="270"/>
      <c r="B262" s="270"/>
      <c r="C262" s="270"/>
      <c r="D262" s="270"/>
      <c r="E262" s="270"/>
      <c r="F262" s="270"/>
      <c r="G262" s="270"/>
    </row>
    <row r="263" spans="1:7" x14ac:dyDescent="0.2">
      <c r="A263" s="270"/>
      <c r="B263" s="270"/>
      <c r="C263" s="270"/>
      <c r="D263" s="270"/>
      <c r="E263" s="270"/>
      <c r="F263" s="270"/>
      <c r="G263" s="270"/>
    </row>
    <row r="264" spans="1:7" x14ac:dyDescent="0.2">
      <c r="A264" s="270"/>
      <c r="B264" s="270"/>
      <c r="C264" s="270"/>
      <c r="D264" s="270"/>
      <c r="E264" s="270"/>
      <c r="F264" s="270"/>
      <c r="G264" s="270"/>
    </row>
    <row r="265" spans="1:7" x14ac:dyDescent="0.2">
      <c r="E265" s="225"/>
    </row>
    <row r="266" spans="1:7" x14ac:dyDescent="0.2">
      <c r="E266" s="225"/>
    </row>
    <row r="267" spans="1:7" x14ac:dyDescent="0.2">
      <c r="E267" s="225"/>
    </row>
    <row r="268" spans="1:7" x14ac:dyDescent="0.2">
      <c r="E268" s="225"/>
    </row>
    <row r="269" spans="1:7" x14ac:dyDescent="0.2">
      <c r="E269" s="225"/>
    </row>
    <row r="270" spans="1:7" x14ac:dyDescent="0.2">
      <c r="E270" s="225"/>
    </row>
    <row r="271" spans="1:7" x14ac:dyDescent="0.2">
      <c r="E271" s="225"/>
    </row>
    <row r="272" spans="1:7" x14ac:dyDescent="0.2">
      <c r="E272" s="225"/>
    </row>
    <row r="273" spans="5:5" x14ac:dyDescent="0.2">
      <c r="E273" s="225"/>
    </row>
    <row r="274" spans="5:5" x14ac:dyDescent="0.2">
      <c r="E274" s="225"/>
    </row>
    <row r="275" spans="5:5" x14ac:dyDescent="0.2">
      <c r="E275" s="225"/>
    </row>
    <row r="276" spans="5:5" x14ac:dyDescent="0.2">
      <c r="E276" s="225"/>
    </row>
    <row r="277" spans="5:5" x14ac:dyDescent="0.2">
      <c r="E277" s="225"/>
    </row>
    <row r="278" spans="5:5" x14ac:dyDescent="0.2">
      <c r="E278" s="225"/>
    </row>
    <row r="279" spans="5:5" x14ac:dyDescent="0.2">
      <c r="E279" s="225"/>
    </row>
    <row r="280" spans="5:5" x14ac:dyDescent="0.2">
      <c r="E280" s="225"/>
    </row>
    <row r="281" spans="5:5" x14ac:dyDescent="0.2">
      <c r="E281" s="225"/>
    </row>
    <row r="282" spans="5:5" x14ac:dyDescent="0.2">
      <c r="E282" s="225"/>
    </row>
    <row r="283" spans="5:5" x14ac:dyDescent="0.2">
      <c r="E283" s="225"/>
    </row>
    <row r="284" spans="5:5" x14ac:dyDescent="0.2">
      <c r="E284" s="225"/>
    </row>
    <row r="285" spans="5:5" x14ac:dyDescent="0.2">
      <c r="E285" s="225"/>
    </row>
    <row r="286" spans="5:5" x14ac:dyDescent="0.2">
      <c r="E286" s="225"/>
    </row>
    <row r="287" spans="5:5" x14ac:dyDescent="0.2">
      <c r="E287" s="225"/>
    </row>
    <row r="288" spans="5:5" x14ac:dyDescent="0.2">
      <c r="E288" s="225"/>
    </row>
    <row r="289" spans="1:7" x14ac:dyDescent="0.2">
      <c r="E289" s="225"/>
    </row>
    <row r="290" spans="1:7" x14ac:dyDescent="0.2">
      <c r="E290" s="225"/>
    </row>
    <row r="291" spans="1:7" x14ac:dyDescent="0.2">
      <c r="E291" s="225"/>
    </row>
    <row r="292" spans="1:7" x14ac:dyDescent="0.2">
      <c r="E292" s="225"/>
    </row>
    <row r="293" spans="1:7" x14ac:dyDescent="0.2">
      <c r="E293" s="225"/>
    </row>
    <row r="294" spans="1:7" x14ac:dyDescent="0.2">
      <c r="E294" s="225"/>
    </row>
    <row r="295" spans="1:7" x14ac:dyDescent="0.2">
      <c r="E295" s="225"/>
    </row>
    <row r="296" spans="1:7" x14ac:dyDescent="0.2">
      <c r="A296" s="281"/>
      <c r="B296" s="281"/>
    </row>
    <row r="297" spans="1:7" x14ac:dyDescent="0.2">
      <c r="A297" s="270"/>
      <c r="B297" s="270"/>
      <c r="C297" s="282"/>
      <c r="D297" s="282"/>
      <c r="E297" s="283"/>
      <c r="F297" s="282"/>
      <c r="G297" s="284"/>
    </row>
    <row r="298" spans="1:7" x14ac:dyDescent="0.2">
      <c r="A298" s="285"/>
      <c r="B298" s="285"/>
      <c r="C298" s="270"/>
      <c r="D298" s="270"/>
      <c r="E298" s="286"/>
      <c r="F298" s="270"/>
      <c r="G298" s="270"/>
    </row>
    <row r="299" spans="1:7" x14ac:dyDescent="0.2">
      <c r="A299" s="270"/>
      <c r="B299" s="270"/>
      <c r="C299" s="270"/>
      <c r="D299" s="270"/>
      <c r="E299" s="286"/>
      <c r="F299" s="270"/>
      <c r="G299" s="270"/>
    </row>
    <row r="300" spans="1:7" x14ac:dyDescent="0.2">
      <c r="A300" s="270"/>
      <c r="B300" s="270"/>
      <c r="C300" s="270"/>
      <c r="D300" s="270"/>
      <c r="E300" s="286"/>
      <c r="F300" s="270"/>
      <c r="G300" s="270"/>
    </row>
    <row r="301" spans="1:7" x14ac:dyDescent="0.2">
      <c r="A301" s="270"/>
      <c r="B301" s="270"/>
      <c r="C301" s="270"/>
      <c r="D301" s="270"/>
      <c r="E301" s="286"/>
      <c r="F301" s="270"/>
      <c r="G301" s="270"/>
    </row>
    <row r="302" spans="1:7" x14ac:dyDescent="0.2">
      <c r="A302" s="270"/>
      <c r="B302" s="270"/>
      <c r="C302" s="270"/>
      <c r="D302" s="270"/>
      <c r="E302" s="286"/>
      <c r="F302" s="270"/>
      <c r="G302" s="270"/>
    </row>
    <row r="303" spans="1:7" x14ac:dyDescent="0.2">
      <c r="A303" s="270"/>
      <c r="B303" s="270"/>
      <c r="C303" s="270"/>
      <c r="D303" s="270"/>
      <c r="E303" s="286"/>
      <c r="F303" s="270"/>
      <c r="G303" s="270"/>
    </row>
    <row r="304" spans="1:7" x14ac:dyDescent="0.2">
      <c r="A304" s="270"/>
      <c r="B304" s="270"/>
      <c r="C304" s="270"/>
      <c r="D304" s="270"/>
      <c r="E304" s="286"/>
      <c r="F304" s="270"/>
      <c r="G304" s="270"/>
    </row>
    <row r="305" spans="1:7" x14ac:dyDescent="0.2">
      <c r="A305" s="270"/>
      <c r="B305" s="270"/>
      <c r="C305" s="270"/>
      <c r="D305" s="270"/>
      <c r="E305" s="286"/>
      <c r="F305" s="270"/>
      <c r="G305" s="270"/>
    </row>
    <row r="306" spans="1:7" x14ac:dyDescent="0.2">
      <c r="A306" s="270"/>
      <c r="B306" s="270"/>
      <c r="C306" s="270"/>
      <c r="D306" s="270"/>
      <c r="E306" s="286"/>
      <c r="F306" s="270"/>
      <c r="G306" s="270"/>
    </row>
    <row r="307" spans="1:7" x14ac:dyDescent="0.2">
      <c r="A307" s="270"/>
      <c r="B307" s="270"/>
      <c r="C307" s="270"/>
      <c r="D307" s="270"/>
      <c r="E307" s="286"/>
      <c r="F307" s="270"/>
      <c r="G307" s="270"/>
    </row>
    <row r="308" spans="1:7" x14ac:dyDescent="0.2">
      <c r="A308" s="270"/>
      <c r="B308" s="270"/>
      <c r="C308" s="270"/>
      <c r="D308" s="270"/>
      <c r="E308" s="286"/>
      <c r="F308" s="270"/>
      <c r="G308" s="270"/>
    </row>
    <row r="309" spans="1:7" x14ac:dyDescent="0.2">
      <c r="A309" s="270"/>
      <c r="B309" s="270"/>
      <c r="C309" s="270"/>
      <c r="D309" s="270"/>
      <c r="E309" s="286"/>
      <c r="F309" s="270"/>
      <c r="G309" s="270"/>
    </row>
    <row r="310" spans="1:7" x14ac:dyDescent="0.2">
      <c r="A310" s="270"/>
      <c r="B310" s="270"/>
      <c r="C310" s="270"/>
      <c r="D310" s="270"/>
      <c r="E310" s="286"/>
      <c r="F310" s="270"/>
      <c r="G310" s="270"/>
    </row>
  </sheetData>
  <mergeCells count="156">
    <mergeCell ref="C228:D228"/>
    <mergeCell ref="C229:D229"/>
    <mergeCell ref="C219:D219"/>
    <mergeCell ref="C220:D220"/>
    <mergeCell ref="C222:D222"/>
    <mergeCell ref="C223:D223"/>
    <mergeCell ref="C225:D225"/>
    <mergeCell ref="C226:D226"/>
    <mergeCell ref="C210:D210"/>
    <mergeCell ref="C212:D212"/>
    <mergeCell ref="C213:D213"/>
    <mergeCell ref="C214:D214"/>
    <mergeCell ref="C216:D216"/>
    <mergeCell ref="C217:D217"/>
    <mergeCell ref="C202:D202"/>
    <mergeCell ref="C203:D203"/>
    <mergeCell ref="C204:D204"/>
    <mergeCell ref="C206:D206"/>
    <mergeCell ref="C207:D207"/>
    <mergeCell ref="C209:D209"/>
    <mergeCell ref="C194:D194"/>
    <mergeCell ref="C195:D195"/>
    <mergeCell ref="C196:D196"/>
    <mergeCell ref="C197:D197"/>
    <mergeCell ref="C199:D199"/>
    <mergeCell ref="C200:D200"/>
    <mergeCell ref="C183:D183"/>
    <mergeCell ref="C184:D184"/>
    <mergeCell ref="C186:D186"/>
    <mergeCell ref="C187:D187"/>
    <mergeCell ref="C189:D189"/>
    <mergeCell ref="C190:D190"/>
    <mergeCell ref="C192:D192"/>
    <mergeCell ref="C193:D193"/>
    <mergeCell ref="C169:D169"/>
    <mergeCell ref="C170:D170"/>
    <mergeCell ref="C172:D172"/>
    <mergeCell ref="C173:D173"/>
    <mergeCell ref="C175:D175"/>
    <mergeCell ref="C176:D176"/>
    <mergeCell ref="C178:D178"/>
    <mergeCell ref="C179:D179"/>
    <mergeCell ref="C159:D159"/>
    <mergeCell ref="C160:D160"/>
    <mergeCell ref="C161:D161"/>
    <mergeCell ref="C162:D162"/>
    <mergeCell ref="C164:D164"/>
    <mergeCell ref="C165:D165"/>
    <mergeCell ref="C154:D154"/>
    <mergeCell ref="C156:D156"/>
    <mergeCell ref="C157:D157"/>
    <mergeCell ref="C147:D147"/>
    <mergeCell ref="C148:D148"/>
    <mergeCell ref="C149:D149"/>
    <mergeCell ref="C150:D150"/>
    <mergeCell ref="C151:D151"/>
    <mergeCell ref="C153:D153"/>
    <mergeCell ref="C139:D139"/>
    <mergeCell ref="C140:D140"/>
    <mergeCell ref="C141:D141"/>
    <mergeCell ref="C143:D143"/>
    <mergeCell ref="C144:D144"/>
    <mergeCell ref="C145:D145"/>
    <mergeCell ref="C130:D130"/>
    <mergeCell ref="C131:D131"/>
    <mergeCell ref="C133:D133"/>
    <mergeCell ref="C134:D134"/>
    <mergeCell ref="C136:D136"/>
    <mergeCell ref="C137:D137"/>
    <mergeCell ref="C122:D122"/>
    <mergeCell ref="C123:D123"/>
    <mergeCell ref="C124:D124"/>
    <mergeCell ref="C125:D125"/>
    <mergeCell ref="C127:D127"/>
    <mergeCell ref="C128:D128"/>
    <mergeCell ref="C110:D110"/>
    <mergeCell ref="C114:D114"/>
    <mergeCell ref="C115:D115"/>
    <mergeCell ref="C116:D116"/>
    <mergeCell ref="C117:D117"/>
    <mergeCell ref="C118:D118"/>
    <mergeCell ref="C120:D120"/>
    <mergeCell ref="C121:D121"/>
    <mergeCell ref="C102:D102"/>
    <mergeCell ref="C104:D104"/>
    <mergeCell ref="C105:D105"/>
    <mergeCell ref="C106:D106"/>
    <mergeCell ref="C108:D108"/>
    <mergeCell ref="C109:D109"/>
    <mergeCell ref="C93:D93"/>
    <mergeCell ref="C95:D95"/>
    <mergeCell ref="C96:D96"/>
    <mergeCell ref="C98:D98"/>
    <mergeCell ref="C99:D99"/>
    <mergeCell ref="C101:D101"/>
    <mergeCell ref="C80:D80"/>
    <mergeCell ref="C81:D81"/>
    <mergeCell ref="C83:D83"/>
    <mergeCell ref="C84:D84"/>
    <mergeCell ref="C88:D88"/>
    <mergeCell ref="C89:D89"/>
    <mergeCell ref="C90:D90"/>
    <mergeCell ref="C92:D92"/>
    <mergeCell ref="C72:D72"/>
    <mergeCell ref="C73:D73"/>
    <mergeCell ref="C74:D74"/>
    <mergeCell ref="C75:D75"/>
    <mergeCell ref="C77:D77"/>
    <mergeCell ref="C78:D78"/>
    <mergeCell ref="C64:D64"/>
    <mergeCell ref="C66:D66"/>
    <mergeCell ref="C67:D67"/>
    <mergeCell ref="C69:D69"/>
    <mergeCell ref="C70:D70"/>
    <mergeCell ref="C71:D71"/>
    <mergeCell ref="C56:D56"/>
    <mergeCell ref="C58:D58"/>
    <mergeCell ref="C59:D59"/>
    <mergeCell ref="C60:D60"/>
    <mergeCell ref="C62:D62"/>
    <mergeCell ref="C63:D63"/>
    <mergeCell ref="C44:D44"/>
    <mergeCell ref="C48:D48"/>
    <mergeCell ref="C49:D49"/>
    <mergeCell ref="C51:D51"/>
    <mergeCell ref="C53:D53"/>
    <mergeCell ref="C54:D54"/>
    <mergeCell ref="C46:D46"/>
    <mergeCell ref="C36:D36"/>
    <mergeCell ref="C37:D37"/>
    <mergeCell ref="C39:D39"/>
    <mergeCell ref="C40:D40"/>
    <mergeCell ref="C42:D42"/>
    <mergeCell ref="C43:D43"/>
    <mergeCell ref="C27:D27"/>
    <mergeCell ref="C28:D28"/>
    <mergeCell ref="C30:D30"/>
    <mergeCell ref="C31:D31"/>
    <mergeCell ref="C33:D33"/>
    <mergeCell ref="C34:D34"/>
    <mergeCell ref="C14:D14"/>
    <mergeCell ref="C15:D15"/>
    <mergeCell ref="C16:D16"/>
    <mergeCell ref="C17:D17"/>
    <mergeCell ref="C22:D22"/>
    <mergeCell ref="C23:D23"/>
    <mergeCell ref="C25:D25"/>
    <mergeCell ref="C26:D26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showZeros="0" workbookViewId="0">
      <selection activeCell="C9" sqref="C9:E9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6" t="s">
        <v>32</v>
      </c>
      <c r="B1" s="87"/>
      <c r="C1" s="87"/>
      <c r="D1" s="87"/>
      <c r="E1" s="87"/>
      <c r="F1" s="87"/>
      <c r="G1" s="87"/>
    </row>
    <row r="2" spans="1:57" ht="12.75" customHeight="1" x14ac:dyDescent="0.2">
      <c r="A2" s="88" t="s">
        <v>33</v>
      </c>
      <c r="B2" s="89"/>
      <c r="C2" s="90" t="s">
        <v>309</v>
      </c>
      <c r="D2" s="90" t="s">
        <v>310</v>
      </c>
      <c r="E2" s="91"/>
      <c r="F2" s="92" t="s">
        <v>34</v>
      </c>
      <c r="G2" s="93" t="s">
        <v>109</v>
      </c>
    </row>
    <row r="3" spans="1:57" ht="3" hidden="1" customHeight="1" x14ac:dyDescent="0.2">
      <c r="A3" s="94"/>
      <c r="B3" s="95"/>
      <c r="C3" s="96"/>
      <c r="D3" s="96"/>
      <c r="E3" s="97"/>
      <c r="F3" s="98"/>
      <c r="G3" s="99"/>
    </row>
    <row r="4" spans="1:57" ht="12" customHeight="1" x14ac:dyDescent="0.2">
      <c r="A4" s="100" t="s">
        <v>35</v>
      </c>
      <c r="B4" s="95"/>
      <c r="C4" s="96"/>
      <c r="D4" s="96"/>
      <c r="E4" s="97"/>
      <c r="F4" s="98" t="s">
        <v>36</v>
      </c>
      <c r="G4" s="101"/>
    </row>
    <row r="5" spans="1:57" ht="12.95" customHeight="1" x14ac:dyDescent="0.2">
      <c r="A5" s="102" t="s">
        <v>106</v>
      </c>
      <c r="B5" s="103"/>
      <c r="C5" s="104" t="s">
        <v>107</v>
      </c>
      <c r="D5" s="105"/>
      <c r="E5" s="103"/>
      <c r="F5" s="98" t="s">
        <v>37</v>
      </c>
      <c r="G5" s="99" t="s">
        <v>110</v>
      </c>
    </row>
    <row r="6" spans="1:57" ht="12.95" customHeight="1" x14ac:dyDescent="0.2">
      <c r="A6" s="100" t="s">
        <v>38</v>
      </c>
      <c r="B6" s="95"/>
      <c r="C6" s="96"/>
      <c r="D6" s="96"/>
      <c r="E6" s="97"/>
      <c r="F6" s="106" t="s">
        <v>39</v>
      </c>
      <c r="G6" s="107">
        <v>272</v>
      </c>
      <c r="O6" s="108"/>
    </row>
    <row r="7" spans="1:57" ht="12.95" customHeight="1" x14ac:dyDescent="0.2">
      <c r="A7" s="109" t="s">
        <v>103</v>
      </c>
      <c r="B7" s="110"/>
      <c r="C7" s="111" t="s">
        <v>104</v>
      </c>
      <c r="D7" s="112"/>
      <c r="E7" s="112"/>
      <c r="F7" s="113" t="s">
        <v>40</v>
      </c>
      <c r="G7" s="107">
        <f>IF(G6=0,,ROUND((F30+F32)/G6,1))</f>
        <v>0</v>
      </c>
    </row>
    <row r="8" spans="1:57" x14ac:dyDescent="0.2">
      <c r="A8" s="114" t="s">
        <v>41</v>
      </c>
      <c r="B8" s="98"/>
      <c r="C8" s="325"/>
      <c r="D8" s="325"/>
      <c r="E8" s="326"/>
      <c r="F8" s="115" t="s">
        <v>42</v>
      </c>
      <c r="G8" s="116"/>
      <c r="H8" s="117"/>
      <c r="I8" s="118"/>
    </row>
    <row r="9" spans="1:57" x14ac:dyDescent="0.2">
      <c r="A9" s="114" t="s">
        <v>43</v>
      </c>
      <c r="B9" s="98"/>
      <c r="C9" s="325"/>
      <c r="D9" s="325"/>
      <c r="E9" s="326"/>
      <c r="F9" s="98"/>
      <c r="G9" s="119"/>
      <c r="H9" s="120"/>
    </row>
    <row r="10" spans="1:57" x14ac:dyDescent="0.2">
      <c r="A10" s="114" t="s">
        <v>44</v>
      </c>
      <c r="B10" s="98"/>
      <c r="C10" s="325"/>
      <c r="D10" s="325"/>
      <c r="E10" s="325"/>
      <c r="F10" s="121"/>
      <c r="G10" s="122"/>
      <c r="H10" s="123"/>
    </row>
    <row r="11" spans="1:57" ht="13.5" customHeight="1" x14ac:dyDescent="0.2">
      <c r="A11" s="114" t="s">
        <v>45</v>
      </c>
      <c r="B11" s="98"/>
      <c r="C11" s="325"/>
      <c r="D11" s="325"/>
      <c r="E11" s="325"/>
      <c r="F11" s="124" t="s">
        <v>46</v>
      </c>
      <c r="G11" s="125"/>
      <c r="H11" s="120"/>
      <c r="BA11" s="126"/>
      <c r="BB11" s="126"/>
      <c r="BC11" s="126"/>
      <c r="BD11" s="126"/>
      <c r="BE11" s="126"/>
    </row>
    <row r="12" spans="1:57" ht="12.75" customHeight="1" x14ac:dyDescent="0.2">
      <c r="A12" s="127" t="s">
        <v>47</v>
      </c>
      <c r="B12" s="95"/>
      <c r="C12" s="327"/>
      <c r="D12" s="327"/>
      <c r="E12" s="327"/>
      <c r="F12" s="128" t="s">
        <v>48</v>
      </c>
      <c r="G12" s="129"/>
      <c r="H12" s="120"/>
    </row>
    <row r="13" spans="1:57" ht="28.5" customHeight="1" thickBot="1" x14ac:dyDescent="0.25">
      <c r="A13" s="130" t="s">
        <v>49</v>
      </c>
      <c r="B13" s="131"/>
      <c r="C13" s="131"/>
      <c r="D13" s="131"/>
      <c r="E13" s="132"/>
      <c r="F13" s="132"/>
      <c r="G13" s="133"/>
      <c r="H13" s="120"/>
    </row>
    <row r="14" spans="1:57" ht="17.25" customHeight="1" thickBot="1" x14ac:dyDescent="0.25">
      <c r="A14" s="134" t="s">
        <v>50</v>
      </c>
      <c r="B14" s="135"/>
      <c r="C14" s="136"/>
      <c r="D14" s="137" t="s">
        <v>51</v>
      </c>
      <c r="E14" s="138"/>
      <c r="F14" s="138"/>
      <c r="G14" s="136"/>
    </row>
    <row r="15" spans="1:57" ht="15.95" customHeight="1" x14ac:dyDescent="0.2">
      <c r="A15" s="139"/>
      <c r="B15" s="140" t="s">
        <v>52</v>
      </c>
      <c r="C15" s="141">
        <f>'SO1012 VNON Rek'!E9</f>
        <v>0</v>
      </c>
      <c r="D15" s="142">
        <f>'SO1012 VNON Rek'!A17</f>
        <v>0</v>
      </c>
      <c r="E15" s="143"/>
      <c r="F15" s="144"/>
      <c r="G15" s="141">
        <f>'SO1012 VNON Rek'!I17</f>
        <v>0</v>
      </c>
    </row>
    <row r="16" spans="1:57" ht="15.95" customHeight="1" x14ac:dyDescent="0.2">
      <c r="A16" s="139" t="s">
        <v>53</v>
      </c>
      <c r="B16" s="140" t="s">
        <v>54</v>
      </c>
      <c r="C16" s="141">
        <f>'SO1012 VNON Rek'!F9</f>
        <v>0</v>
      </c>
      <c r="D16" s="94"/>
      <c r="E16" s="145"/>
      <c r="F16" s="146"/>
      <c r="G16" s="141"/>
    </row>
    <row r="17" spans="1:7" ht="15.95" customHeight="1" x14ac:dyDescent="0.2">
      <c r="A17" s="139" t="s">
        <v>55</v>
      </c>
      <c r="B17" s="140" t="s">
        <v>56</v>
      </c>
      <c r="C17" s="141">
        <f>'SO1012 VNON Rek'!H9</f>
        <v>0</v>
      </c>
      <c r="D17" s="94"/>
      <c r="E17" s="145"/>
      <c r="F17" s="146"/>
      <c r="G17" s="141"/>
    </row>
    <row r="18" spans="1:7" ht="15.95" customHeight="1" x14ac:dyDescent="0.2">
      <c r="A18" s="147" t="s">
        <v>57</v>
      </c>
      <c r="B18" s="148" t="s">
        <v>58</v>
      </c>
      <c r="C18" s="141">
        <f>'SO1012 VNON Rek'!G9</f>
        <v>0</v>
      </c>
      <c r="D18" s="94"/>
      <c r="E18" s="145"/>
      <c r="F18" s="146"/>
      <c r="G18" s="141"/>
    </row>
    <row r="19" spans="1:7" ht="15.95" customHeight="1" x14ac:dyDescent="0.2">
      <c r="A19" s="149" t="s">
        <v>59</v>
      </c>
      <c r="B19" s="140"/>
      <c r="C19" s="141">
        <f>SUM(C15:C18)</f>
        <v>0</v>
      </c>
      <c r="D19" s="94"/>
      <c r="E19" s="145"/>
      <c r="F19" s="146"/>
      <c r="G19" s="141"/>
    </row>
    <row r="20" spans="1:7" ht="15.95" customHeight="1" x14ac:dyDescent="0.2">
      <c r="A20" s="149"/>
      <c r="B20" s="140"/>
      <c r="C20" s="141"/>
      <c r="D20" s="94"/>
      <c r="E20" s="145"/>
      <c r="F20" s="146"/>
      <c r="G20" s="141"/>
    </row>
    <row r="21" spans="1:7" ht="15.95" customHeight="1" x14ac:dyDescent="0.2">
      <c r="A21" s="149" t="s">
        <v>29</v>
      </c>
      <c r="B21" s="140"/>
      <c r="C21" s="141">
        <f>'SO1012 VNON Rek'!I9</f>
        <v>0</v>
      </c>
      <c r="D21" s="94"/>
      <c r="E21" s="145"/>
      <c r="F21" s="146"/>
      <c r="G21" s="141"/>
    </row>
    <row r="22" spans="1:7" ht="15.95" customHeight="1" x14ac:dyDescent="0.2">
      <c r="A22" s="150" t="s">
        <v>60</v>
      </c>
      <c r="B22" s="120"/>
      <c r="C22" s="141">
        <f>C19+C21</f>
        <v>0</v>
      </c>
      <c r="D22" s="94" t="s">
        <v>61</v>
      </c>
      <c r="E22" s="145"/>
      <c r="F22" s="146"/>
      <c r="G22" s="141">
        <f>G23-SUM(G15:G21)</f>
        <v>0</v>
      </c>
    </row>
    <row r="23" spans="1:7" ht="15.95" customHeight="1" thickBot="1" x14ac:dyDescent="0.25">
      <c r="A23" s="323" t="s">
        <v>62</v>
      </c>
      <c r="B23" s="324"/>
      <c r="C23" s="151">
        <f>C22+G23</f>
        <v>0</v>
      </c>
      <c r="D23" s="152" t="s">
        <v>63</v>
      </c>
      <c r="E23" s="153"/>
      <c r="F23" s="154"/>
      <c r="G23" s="141">
        <f>'SO1012 VNON Rek'!H15</f>
        <v>0</v>
      </c>
    </row>
    <row r="24" spans="1:7" x14ac:dyDescent="0.2">
      <c r="A24" s="155" t="s">
        <v>64</v>
      </c>
      <c r="B24" s="156"/>
      <c r="C24" s="157"/>
      <c r="D24" s="156" t="s">
        <v>65</v>
      </c>
      <c r="E24" s="156"/>
      <c r="F24" s="158" t="s">
        <v>66</v>
      </c>
      <c r="G24" s="159"/>
    </row>
    <row r="25" spans="1:7" x14ac:dyDescent="0.2">
      <c r="A25" s="150" t="s">
        <v>67</v>
      </c>
      <c r="B25" s="120"/>
      <c r="C25" s="160"/>
      <c r="D25" s="120" t="s">
        <v>67</v>
      </c>
      <c r="F25" s="161" t="s">
        <v>67</v>
      </c>
      <c r="G25" s="162"/>
    </row>
    <row r="26" spans="1:7" ht="37.5" customHeight="1" x14ac:dyDescent="0.2">
      <c r="A26" s="150" t="s">
        <v>68</v>
      </c>
      <c r="B26" s="163"/>
      <c r="C26" s="160"/>
      <c r="D26" s="120" t="s">
        <v>68</v>
      </c>
      <c r="F26" s="161" t="s">
        <v>68</v>
      </c>
      <c r="G26" s="162"/>
    </row>
    <row r="27" spans="1:7" x14ac:dyDescent="0.2">
      <c r="A27" s="150"/>
      <c r="B27" s="164"/>
      <c r="C27" s="160"/>
      <c r="D27" s="120"/>
      <c r="F27" s="161"/>
      <c r="G27" s="162"/>
    </row>
    <row r="28" spans="1:7" x14ac:dyDescent="0.2">
      <c r="A28" s="150" t="s">
        <v>69</v>
      </c>
      <c r="B28" s="120"/>
      <c r="C28" s="160"/>
      <c r="D28" s="161" t="s">
        <v>70</v>
      </c>
      <c r="E28" s="160"/>
      <c r="F28" s="165" t="s">
        <v>70</v>
      </c>
      <c r="G28" s="162"/>
    </row>
    <row r="29" spans="1:7" ht="69" customHeight="1" x14ac:dyDescent="0.2">
      <c r="A29" s="150"/>
      <c r="B29" s="120"/>
      <c r="C29" s="166"/>
      <c r="D29" s="167"/>
      <c r="E29" s="166"/>
      <c r="F29" s="120"/>
      <c r="G29" s="162"/>
    </row>
    <row r="30" spans="1:7" x14ac:dyDescent="0.2">
      <c r="A30" s="168" t="s">
        <v>11</v>
      </c>
      <c r="B30" s="169"/>
      <c r="C30" s="170">
        <v>21</v>
      </c>
      <c r="D30" s="169" t="s">
        <v>71</v>
      </c>
      <c r="E30" s="171"/>
      <c r="F30" s="329">
        <f>C23-F32</f>
        <v>0</v>
      </c>
      <c r="G30" s="330"/>
    </row>
    <row r="31" spans="1:7" x14ac:dyDescent="0.2">
      <c r="A31" s="168" t="s">
        <v>72</v>
      </c>
      <c r="B31" s="169"/>
      <c r="C31" s="170">
        <f>C30</f>
        <v>21</v>
      </c>
      <c r="D31" s="169" t="s">
        <v>73</v>
      </c>
      <c r="E31" s="171"/>
      <c r="F31" s="329">
        <f>ROUND(PRODUCT(F30,C31/100),0)</f>
        <v>0</v>
      </c>
      <c r="G31" s="330"/>
    </row>
    <row r="32" spans="1:7" x14ac:dyDescent="0.2">
      <c r="A32" s="168" t="s">
        <v>11</v>
      </c>
      <c r="B32" s="169"/>
      <c r="C32" s="170">
        <v>0</v>
      </c>
      <c r="D32" s="169" t="s">
        <v>73</v>
      </c>
      <c r="E32" s="171"/>
      <c r="F32" s="329">
        <v>0</v>
      </c>
      <c r="G32" s="330"/>
    </row>
    <row r="33" spans="1:8" x14ac:dyDescent="0.2">
      <c r="A33" s="168" t="s">
        <v>72</v>
      </c>
      <c r="B33" s="172"/>
      <c r="C33" s="173">
        <f>C32</f>
        <v>0</v>
      </c>
      <c r="D33" s="169" t="s">
        <v>73</v>
      </c>
      <c r="E33" s="146"/>
      <c r="F33" s="329">
        <f>ROUND(PRODUCT(F32,C33/100),0)</f>
        <v>0</v>
      </c>
      <c r="G33" s="330"/>
    </row>
    <row r="34" spans="1:8" s="177" customFormat="1" ht="19.5" customHeight="1" thickBot="1" x14ac:dyDescent="0.3">
      <c r="A34" s="174" t="s">
        <v>74</v>
      </c>
      <c r="B34" s="175"/>
      <c r="C34" s="175"/>
      <c r="D34" s="175"/>
      <c r="E34" s="176"/>
      <c r="F34" s="331">
        <f>ROUND(SUM(F30:F33),0)</f>
        <v>0</v>
      </c>
      <c r="G34" s="332"/>
    </row>
    <row r="36" spans="1:8" x14ac:dyDescent="0.2">
      <c r="A36" s="2" t="s">
        <v>75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33"/>
      <c r="C37" s="333"/>
      <c r="D37" s="333"/>
      <c r="E37" s="333"/>
      <c r="F37" s="333"/>
      <c r="G37" s="333"/>
      <c r="H37" s="1" t="s">
        <v>1</v>
      </c>
    </row>
    <row r="38" spans="1:8" ht="12.75" customHeight="1" x14ac:dyDescent="0.2">
      <c r="A38" s="178"/>
      <c r="B38" s="333"/>
      <c r="C38" s="333"/>
      <c r="D38" s="333"/>
      <c r="E38" s="333"/>
      <c r="F38" s="333"/>
      <c r="G38" s="333"/>
      <c r="H38" s="1" t="s">
        <v>1</v>
      </c>
    </row>
    <row r="39" spans="1:8" x14ac:dyDescent="0.2">
      <c r="A39" s="178"/>
      <c r="B39" s="333"/>
      <c r="C39" s="333"/>
      <c r="D39" s="333"/>
      <c r="E39" s="333"/>
      <c r="F39" s="333"/>
      <c r="G39" s="333"/>
      <c r="H39" s="1" t="s">
        <v>1</v>
      </c>
    </row>
    <row r="40" spans="1:8" x14ac:dyDescent="0.2">
      <c r="A40" s="178"/>
      <c r="B40" s="333"/>
      <c r="C40" s="333"/>
      <c r="D40" s="333"/>
      <c r="E40" s="333"/>
      <c r="F40" s="333"/>
      <c r="G40" s="333"/>
      <c r="H40" s="1" t="s">
        <v>1</v>
      </c>
    </row>
    <row r="41" spans="1:8" x14ac:dyDescent="0.2">
      <c r="A41" s="178"/>
      <c r="B41" s="333"/>
      <c r="C41" s="333"/>
      <c r="D41" s="333"/>
      <c r="E41" s="333"/>
      <c r="F41" s="333"/>
      <c r="G41" s="333"/>
      <c r="H41" s="1" t="s">
        <v>1</v>
      </c>
    </row>
    <row r="42" spans="1:8" x14ac:dyDescent="0.2">
      <c r="A42" s="178"/>
      <c r="B42" s="333"/>
      <c r="C42" s="333"/>
      <c r="D42" s="333"/>
      <c r="E42" s="333"/>
      <c r="F42" s="333"/>
      <c r="G42" s="333"/>
      <c r="H42" s="1" t="s">
        <v>1</v>
      </c>
    </row>
    <row r="43" spans="1:8" x14ac:dyDescent="0.2">
      <c r="A43" s="178"/>
      <c r="B43" s="333"/>
      <c r="C43" s="333"/>
      <c r="D43" s="333"/>
      <c r="E43" s="333"/>
      <c r="F43" s="333"/>
      <c r="G43" s="333"/>
      <c r="H43" s="1" t="s">
        <v>1</v>
      </c>
    </row>
    <row r="44" spans="1:8" ht="12.75" customHeight="1" x14ac:dyDescent="0.2">
      <c r="A44" s="178"/>
      <c r="B44" s="333"/>
      <c r="C44" s="333"/>
      <c r="D44" s="333"/>
      <c r="E44" s="333"/>
      <c r="F44" s="333"/>
      <c r="G44" s="333"/>
      <c r="H44" s="1" t="s">
        <v>1</v>
      </c>
    </row>
    <row r="45" spans="1:8" ht="12.75" customHeight="1" x14ac:dyDescent="0.2">
      <c r="A45" s="178"/>
      <c r="B45" s="333"/>
      <c r="C45" s="333"/>
      <c r="D45" s="333"/>
      <c r="E45" s="333"/>
      <c r="F45" s="333"/>
      <c r="G45" s="333"/>
      <c r="H45" s="1" t="s">
        <v>1</v>
      </c>
    </row>
    <row r="46" spans="1:8" x14ac:dyDescent="0.2">
      <c r="B46" s="328"/>
      <c r="C46" s="328"/>
      <c r="D46" s="328"/>
      <c r="E46" s="328"/>
      <c r="F46" s="328"/>
      <c r="G46" s="328"/>
    </row>
    <row r="47" spans="1:8" x14ac:dyDescent="0.2">
      <c r="B47" s="328"/>
      <c r="C47" s="328"/>
      <c r="D47" s="328"/>
      <c r="E47" s="328"/>
      <c r="F47" s="328"/>
      <c r="G47" s="328"/>
    </row>
    <row r="48" spans="1:8" x14ac:dyDescent="0.2">
      <c r="B48" s="328"/>
      <c r="C48" s="328"/>
      <c r="D48" s="328"/>
      <c r="E48" s="328"/>
      <c r="F48" s="328"/>
      <c r="G48" s="328"/>
    </row>
    <row r="49" spans="2:7" x14ac:dyDescent="0.2">
      <c r="B49" s="328"/>
      <c r="C49" s="328"/>
      <c r="D49" s="328"/>
      <c r="E49" s="328"/>
      <c r="F49" s="328"/>
      <c r="G49" s="328"/>
    </row>
    <row r="50" spans="2:7" x14ac:dyDescent="0.2">
      <c r="B50" s="328"/>
      <c r="C50" s="328"/>
      <c r="D50" s="328"/>
      <c r="E50" s="328"/>
      <c r="F50" s="328"/>
      <c r="G50" s="328"/>
    </row>
    <row r="51" spans="2:7" x14ac:dyDescent="0.2">
      <c r="B51" s="328"/>
      <c r="C51" s="328"/>
      <c r="D51" s="328"/>
      <c r="E51" s="328"/>
      <c r="F51" s="328"/>
      <c r="G51" s="328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66"/>
  <sheetViews>
    <sheetView showZeros="0" workbookViewId="0">
      <selection activeCell="D9" sqref="D9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34" t="s">
        <v>2</v>
      </c>
      <c r="B1" s="335"/>
      <c r="C1" s="179" t="s">
        <v>105</v>
      </c>
      <c r="D1" s="180"/>
      <c r="E1" s="181"/>
      <c r="F1" s="180"/>
      <c r="G1" s="182" t="s">
        <v>76</v>
      </c>
      <c r="H1" s="183" t="s">
        <v>309</v>
      </c>
      <c r="I1" s="184"/>
    </row>
    <row r="2" spans="1:57" ht="13.5" thickBot="1" x14ac:dyDescent="0.25">
      <c r="A2" s="336" t="s">
        <v>77</v>
      </c>
      <c r="B2" s="337"/>
      <c r="C2" s="185" t="s">
        <v>108</v>
      </c>
      <c r="D2" s="186"/>
      <c r="E2" s="187"/>
      <c r="F2" s="186"/>
      <c r="G2" s="338" t="s">
        <v>310</v>
      </c>
      <c r="H2" s="339"/>
      <c r="I2" s="340"/>
    </row>
    <row r="3" spans="1:57" ht="13.5" thickTop="1" x14ac:dyDescent="0.2">
      <c r="F3" s="120"/>
    </row>
    <row r="4" spans="1:57" ht="19.5" customHeight="1" x14ac:dyDescent="0.25">
      <c r="A4" s="188" t="s">
        <v>78</v>
      </c>
      <c r="B4" s="189"/>
      <c r="C4" s="189"/>
      <c r="D4" s="189"/>
      <c r="E4" s="190"/>
      <c r="F4" s="189"/>
      <c r="G4" s="189"/>
      <c r="H4" s="189"/>
      <c r="I4" s="189"/>
    </row>
    <row r="5" spans="1:57" ht="13.5" thickBot="1" x14ac:dyDescent="0.25"/>
    <row r="6" spans="1:57" s="120" customFormat="1" ht="13.5" thickBot="1" x14ac:dyDescent="0.25">
      <c r="A6" s="191"/>
      <c r="B6" s="192" t="s">
        <v>79</v>
      </c>
      <c r="C6" s="192"/>
      <c r="D6" s="193"/>
      <c r="E6" s="194" t="s">
        <v>25</v>
      </c>
      <c r="F6" s="195" t="s">
        <v>26</v>
      </c>
      <c r="G6" s="195" t="s">
        <v>27</v>
      </c>
      <c r="H6" s="195" t="s">
        <v>28</v>
      </c>
      <c r="I6" s="196" t="s">
        <v>29</v>
      </c>
    </row>
    <row r="7" spans="1:57" s="120" customFormat="1" x14ac:dyDescent="0.2">
      <c r="A7" s="287" t="str">
        <f>'SO1012 VNON Pol'!B7</f>
        <v>ON</v>
      </c>
      <c r="B7" s="59" t="str">
        <f>'SO1012 VNON Pol'!C7</f>
        <v>Ostatní nákldy</v>
      </c>
      <c r="D7" s="197"/>
      <c r="E7" s="288">
        <f>'SO1012 VNON Pol'!BA21</f>
        <v>0</v>
      </c>
      <c r="F7" s="289">
        <f>'SO1012 VNON Pol'!BB21</f>
        <v>0</v>
      </c>
      <c r="G7" s="289">
        <f>'SO1012 VNON Pol'!BC21</f>
        <v>0</v>
      </c>
      <c r="H7" s="289">
        <f>'SO1012 VNON Pol'!BD21</f>
        <v>0</v>
      </c>
      <c r="I7" s="290">
        <f>'SO1012 VNON Pol'!BE21</f>
        <v>0</v>
      </c>
    </row>
    <row r="8" spans="1:57" s="120" customFormat="1" ht="13.5" thickBot="1" x14ac:dyDescent="0.25">
      <c r="A8" s="287" t="str">
        <f>'SO1012 VNON Pol'!B22</f>
        <v>VN</v>
      </c>
      <c r="B8" s="59" t="str">
        <f>'SO1012 VNON Pol'!C22</f>
        <v>Vedlejší náklady</v>
      </c>
      <c r="D8" s="197"/>
      <c r="E8" s="288">
        <f>'SO1012 VNON Pol'!BA34</f>
        <v>0</v>
      </c>
      <c r="F8" s="289">
        <f>'SO1012 VNON Pol'!BB34</f>
        <v>0</v>
      </c>
      <c r="G8" s="289">
        <f>'SO1012 VNON Pol'!BC34</f>
        <v>0</v>
      </c>
      <c r="H8" s="289">
        <f>'SO1012 VNON Pol'!BD34</f>
        <v>0</v>
      </c>
      <c r="I8" s="290">
        <f>'SO1012 VNON Pol'!BE34</f>
        <v>0</v>
      </c>
    </row>
    <row r="9" spans="1:57" s="11" customFormat="1" ht="13.5" thickBot="1" x14ac:dyDescent="0.25">
      <c r="A9" s="198"/>
      <c r="B9" s="199" t="s">
        <v>80</v>
      </c>
      <c r="C9" s="199"/>
      <c r="D9" s="200"/>
      <c r="E9" s="201">
        <f>SUM(E7:E8)</f>
        <v>0</v>
      </c>
      <c r="F9" s="202">
        <f>SUM(F7:F8)</f>
        <v>0</v>
      </c>
      <c r="G9" s="202">
        <f>SUM(G7:G8)</f>
        <v>0</v>
      </c>
      <c r="H9" s="202">
        <f>SUM(H7:H8)</f>
        <v>0</v>
      </c>
      <c r="I9" s="203">
        <f>SUM(I7:I8)</f>
        <v>0</v>
      </c>
    </row>
    <row r="10" spans="1:57" x14ac:dyDescent="0.2">
      <c r="A10" s="120"/>
      <c r="B10" s="120"/>
      <c r="C10" s="120"/>
      <c r="D10" s="120"/>
      <c r="E10" s="120"/>
      <c r="F10" s="120"/>
      <c r="G10" s="120"/>
      <c r="H10" s="120"/>
      <c r="I10" s="120"/>
    </row>
    <row r="11" spans="1:57" ht="19.5" hidden="1" customHeight="1" x14ac:dyDescent="0.25">
      <c r="A11" s="189" t="s">
        <v>81</v>
      </c>
      <c r="B11" s="189"/>
      <c r="C11" s="189"/>
      <c r="D11" s="189"/>
      <c r="E11" s="189"/>
      <c r="F11" s="189"/>
      <c r="G11" s="204"/>
      <c r="H11" s="189"/>
      <c r="I11" s="189"/>
      <c r="BA11" s="126"/>
      <c r="BB11" s="126"/>
      <c r="BC11" s="126"/>
      <c r="BD11" s="126"/>
      <c r="BE11" s="126"/>
    </row>
    <row r="12" spans="1:57" ht="13.5" hidden="1" thickBot="1" x14ac:dyDescent="0.25"/>
    <row r="13" spans="1:57" hidden="1" x14ac:dyDescent="0.2">
      <c r="A13" s="155" t="s">
        <v>82</v>
      </c>
      <c r="B13" s="156"/>
      <c r="C13" s="156"/>
      <c r="D13" s="205"/>
      <c r="E13" s="206" t="s">
        <v>83</v>
      </c>
      <c r="F13" s="207" t="s">
        <v>12</v>
      </c>
      <c r="G13" s="208" t="s">
        <v>84</v>
      </c>
      <c r="H13" s="209"/>
      <c r="I13" s="210" t="s">
        <v>83</v>
      </c>
    </row>
    <row r="14" spans="1:57" hidden="1" x14ac:dyDescent="0.2">
      <c r="A14" s="149"/>
      <c r="B14" s="140"/>
      <c r="C14" s="140"/>
      <c r="D14" s="211"/>
      <c r="E14" s="212"/>
      <c r="F14" s="213"/>
      <c r="G14" s="214">
        <f>CHOOSE(BA14+1,E9+F9,E9+F9+H9,E9+F9+G9+H9,E9,F9,H9,G9,H9+G9,0)</f>
        <v>0</v>
      </c>
      <c r="H14" s="215"/>
      <c r="I14" s="216">
        <f>E14+F14*G14/100</f>
        <v>0</v>
      </c>
      <c r="BA14" s="1">
        <v>8</v>
      </c>
    </row>
    <row r="15" spans="1:57" ht="13.5" hidden="1" thickBot="1" x14ac:dyDescent="0.25">
      <c r="A15" s="217"/>
      <c r="B15" s="218" t="s">
        <v>85</v>
      </c>
      <c r="C15" s="219"/>
      <c r="D15" s="220"/>
      <c r="E15" s="221"/>
      <c r="F15" s="222"/>
      <c r="G15" s="222"/>
      <c r="H15" s="341">
        <f>SUM(I14:I14)</f>
        <v>0</v>
      </c>
      <c r="I15" s="342"/>
    </row>
    <row r="17" spans="2:9" x14ac:dyDescent="0.2">
      <c r="B17" s="11"/>
      <c r="F17" s="223"/>
      <c r="G17" s="224"/>
      <c r="H17" s="224"/>
      <c r="I17" s="43"/>
    </row>
    <row r="18" spans="2:9" x14ac:dyDescent="0.2">
      <c r="F18" s="223"/>
      <c r="G18" s="224"/>
      <c r="H18" s="224"/>
      <c r="I18" s="43"/>
    </row>
    <row r="19" spans="2:9" x14ac:dyDescent="0.2">
      <c r="F19" s="223"/>
      <c r="G19" s="224"/>
      <c r="H19" s="224"/>
      <c r="I19" s="43"/>
    </row>
    <row r="20" spans="2:9" x14ac:dyDescent="0.2">
      <c r="F20" s="223"/>
      <c r="G20" s="224"/>
      <c r="H20" s="224"/>
      <c r="I20" s="43"/>
    </row>
    <row r="21" spans="2:9" x14ac:dyDescent="0.2">
      <c r="F21" s="223"/>
      <c r="G21" s="224"/>
      <c r="H21" s="224"/>
      <c r="I21" s="43"/>
    </row>
    <row r="22" spans="2:9" x14ac:dyDescent="0.2">
      <c r="F22" s="223"/>
      <c r="G22" s="224"/>
      <c r="H22" s="224"/>
      <c r="I22" s="43"/>
    </row>
    <row r="23" spans="2:9" x14ac:dyDescent="0.2">
      <c r="F23" s="223"/>
      <c r="G23" s="224"/>
      <c r="H23" s="224"/>
      <c r="I23" s="43"/>
    </row>
    <row r="24" spans="2:9" x14ac:dyDescent="0.2">
      <c r="F24" s="223"/>
      <c r="G24" s="224"/>
      <c r="H24" s="224"/>
      <c r="I24" s="43"/>
    </row>
    <row r="25" spans="2:9" x14ac:dyDescent="0.2">
      <c r="F25" s="223"/>
      <c r="G25" s="224"/>
      <c r="H25" s="224"/>
      <c r="I25" s="43"/>
    </row>
    <row r="26" spans="2:9" x14ac:dyDescent="0.2">
      <c r="F26" s="223"/>
      <c r="G26" s="224"/>
      <c r="H26" s="224"/>
      <c r="I26" s="43"/>
    </row>
    <row r="27" spans="2:9" x14ac:dyDescent="0.2">
      <c r="F27" s="223"/>
      <c r="G27" s="224"/>
      <c r="H27" s="224"/>
      <c r="I27" s="43"/>
    </row>
    <row r="28" spans="2:9" x14ac:dyDescent="0.2">
      <c r="F28" s="223"/>
      <c r="G28" s="224"/>
      <c r="H28" s="224"/>
      <c r="I28" s="43"/>
    </row>
    <row r="29" spans="2:9" x14ac:dyDescent="0.2">
      <c r="F29" s="223"/>
      <c r="G29" s="224"/>
      <c r="H29" s="224"/>
      <c r="I29" s="43"/>
    </row>
    <row r="30" spans="2:9" x14ac:dyDescent="0.2">
      <c r="F30" s="223"/>
      <c r="G30" s="224"/>
      <c r="H30" s="224"/>
      <c r="I30" s="43"/>
    </row>
    <row r="31" spans="2:9" x14ac:dyDescent="0.2">
      <c r="F31" s="223"/>
      <c r="G31" s="224"/>
      <c r="H31" s="224"/>
      <c r="I31" s="43"/>
    </row>
    <row r="32" spans="2:9" x14ac:dyDescent="0.2">
      <c r="F32" s="223"/>
      <c r="G32" s="224"/>
      <c r="H32" s="224"/>
      <c r="I32" s="43"/>
    </row>
    <row r="33" spans="6:9" x14ac:dyDescent="0.2">
      <c r="F33" s="223"/>
      <c r="G33" s="224"/>
      <c r="H33" s="224"/>
      <c r="I33" s="43"/>
    </row>
    <row r="34" spans="6:9" x14ac:dyDescent="0.2">
      <c r="F34" s="223"/>
      <c r="G34" s="224"/>
      <c r="H34" s="224"/>
      <c r="I34" s="43"/>
    </row>
    <row r="35" spans="6:9" x14ac:dyDescent="0.2">
      <c r="F35" s="223"/>
      <c r="G35" s="224"/>
      <c r="H35" s="224"/>
      <c r="I35" s="43"/>
    </row>
    <row r="36" spans="6:9" x14ac:dyDescent="0.2">
      <c r="F36" s="223"/>
      <c r="G36" s="224"/>
      <c r="H36" s="224"/>
      <c r="I36" s="43"/>
    </row>
    <row r="37" spans="6:9" x14ac:dyDescent="0.2">
      <c r="F37" s="223"/>
      <c r="G37" s="224"/>
      <c r="H37" s="224"/>
      <c r="I37" s="43"/>
    </row>
    <row r="38" spans="6:9" x14ac:dyDescent="0.2">
      <c r="F38" s="223"/>
      <c r="G38" s="224"/>
      <c r="H38" s="224"/>
      <c r="I38" s="43"/>
    </row>
    <row r="39" spans="6:9" x14ac:dyDescent="0.2">
      <c r="F39" s="223"/>
      <c r="G39" s="224"/>
      <c r="H39" s="224"/>
      <c r="I39" s="43"/>
    </row>
    <row r="40" spans="6:9" x14ac:dyDescent="0.2">
      <c r="F40" s="223"/>
      <c r="G40" s="224"/>
      <c r="H40" s="224"/>
      <c r="I40" s="43"/>
    </row>
    <row r="41" spans="6:9" x14ac:dyDescent="0.2">
      <c r="F41" s="223"/>
      <c r="G41" s="224"/>
      <c r="H41" s="224"/>
      <c r="I41" s="43"/>
    </row>
    <row r="42" spans="6:9" x14ac:dyDescent="0.2">
      <c r="F42" s="223"/>
      <c r="G42" s="224"/>
      <c r="H42" s="224"/>
      <c r="I42" s="43"/>
    </row>
    <row r="43" spans="6:9" x14ac:dyDescent="0.2">
      <c r="F43" s="223"/>
      <c r="G43" s="224"/>
      <c r="H43" s="224"/>
      <c r="I43" s="43"/>
    </row>
    <row r="44" spans="6:9" x14ac:dyDescent="0.2">
      <c r="F44" s="223"/>
      <c r="G44" s="224"/>
      <c r="H44" s="224"/>
      <c r="I44" s="43"/>
    </row>
    <row r="45" spans="6:9" x14ac:dyDescent="0.2">
      <c r="F45" s="223"/>
      <c r="G45" s="224"/>
      <c r="H45" s="224"/>
      <c r="I45" s="43"/>
    </row>
    <row r="46" spans="6:9" x14ac:dyDescent="0.2">
      <c r="F46" s="223"/>
      <c r="G46" s="224"/>
      <c r="H46" s="224"/>
      <c r="I46" s="43"/>
    </row>
    <row r="47" spans="6:9" x14ac:dyDescent="0.2">
      <c r="F47" s="223"/>
      <c r="G47" s="224"/>
      <c r="H47" s="224"/>
      <c r="I47" s="43"/>
    </row>
    <row r="48" spans="6:9" x14ac:dyDescent="0.2">
      <c r="F48" s="223"/>
      <c r="G48" s="224"/>
      <c r="H48" s="224"/>
      <c r="I48" s="43"/>
    </row>
    <row r="49" spans="6:9" x14ac:dyDescent="0.2">
      <c r="F49" s="223"/>
      <c r="G49" s="224"/>
      <c r="H49" s="224"/>
      <c r="I49" s="43"/>
    </row>
    <row r="50" spans="6:9" x14ac:dyDescent="0.2">
      <c r="F50" s="223"/>
      <c r="G50" s="224"/>
      <c r="H50" s="224"/>
      <c r="I50" s="43"/>
    </row>
    <row r="51" spans="6:9" x14ac:dyDescent="0.2">
      <c r="F51" s="223"/>
      <c r="G51" s="224"/>
      <c r="H51" s="224"/>
      <c r="I51" s="43"/>
    </row>
    <row r="52" spans="6:9" x14ac:dyDescent="0.2">
      <c r="F52" s="223"/>
      <c r="G52" s="224"/>
      <c r="H52" s="224"/>
      <c r="I52" s="43"/>
    </row>
    <row r="53" spans="6:9" x14ac:dyDescent="0.2">
      <c r="F53" s="223"/>
      <c r="G53" s="224"/>
      <c r="H53" s="224"/>
      <c r="I53" s="43"/>
    </row>
    <row r="54" spans="6:9" x14ac:dyDescent="0.2">
      <c r="F54" s="223"/>
      <c r="G54" s="224"/>
      <c r="H54" s="224"/>
      <c r="I54" s="43"/>
    </row>
    <row r="55" spans="6:9" x14ac:dyDescent="0.2">
      <c r="F55" s="223"/>
      <c r="G55" s="224"/>
      <c r="H55" s="224"/>
      <c r="I55" s="43"/>
    </row>
    <row r="56" spans="6:9" x14ac:dyDescent="0.2">
      <c r="F56" s="223"/>
      <c r="G56" s="224"/>
      <c r="H56" s="224"/>
      <c r="I56" s="43"/>
    </row>
    <row r="57" spans="6:9" x14ac:dyDescent="0.2">
      <c r="F57" s="223"/>
      <c r="G57" s="224"/>
      <c r="H57" s="224"/>
      <c r="I57" s="43"/>
    </row>
    <row r="58" spans="6:9" x14ac:dyDescent="0.2">
      <c r="F58" s="223"/>
      <c r="G58" s="224"/>
      <c r="H58" s="224"/>
      <c r="I58" s="43"/>
    </row>
    <row r="59" spans="6:9" x14ac:dyDescent="0.2">
      <c r="F59" s="223"/>
      <c r="G59" s="224"/>
      <c r="H59" s="224"/>
      <c r="I59" s="43"/>
    </row>
    <row r="60" spans="6:9" x14ac:dyDescent="0.2">
      <c r="F60" s="223"/>
      <c r="G60" s="224"/>
      <c r="H60" s="224"/>
      <c r="I60" s="43"/>
    </row>
    <row r="61" spans="6:9" x14ac:dyDescent="0.2">
      <c r="F61" s="223"/>
      <c r="G61" s="224"/>
      <c r="H61" s="224"/>
      <c r="I61" s="43"/>
    </row>
    <row r="62" spans="6:9" x14ac:dyDescent="0.2">
      <c r="F62" s="223"/>
      <c r="G62" s="224"/>
      <c r="H62" s="224"/>
      <c r="I62" s="43"/>
    </row>
    <row r="63" spans="6:9" x14ac:dyDescent="0.2">
      <c r="F63" s="223"/>
      <c r="G63" s="224"/>
      <c r="H63" s="224"/>
      <c r="I63" s="43"/>
    </row>
    <row r="64" spans="6:9" x14ac:dyDescent="0.2">
      <c r="F64" s="223"/>
      <c r="G64" s="224"/>
      <c r="H64" s="224"/>
      <c r="I64" s="43"/>
    </row>
    <row r="65" spans="6:9" x14ac:dyDescent="0.2">
      <c r="F65" s="223"/>
      <c r="G65" s="224"/>
      <c r="H65" s="224"/>
      <c r="I65" s="43"/>
    </row>
    <row r="66" spans="6:9" x14ac:dyDescent="0.2">
      <c r="F66" s="223"/>
      <c r="G66" s="224"/>
      <c r="H66" s="224"/>
      <c r="I66" s="43"/>
    </row>
  </sheetData>
  <mergeCells count="4">
    <mergeCell ref="A1:B1"/>
    <mergeCell ref="A2:B2"/>
    <mergeCell ref="G2:I2"/>
    <mergeCell ref="H15:I1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07"/>
  <sheetViews>
    <sheetView showGridLines="0" showZeros="0" topLeftCell="A13" zoomScaleSheetLayoutView="100" workbookViewId="0">
      <selection activeCell="F32" sqref="F32"/>
    </sheetView>
  </sheetViews>
  <sheetFormatPr defaultRowHeight="12.75" x14ac:dyDescent="0.2"/>
  <cols>
    <col min="1" max="1" width="4.42578125" style="225" customWidth="1"/>
    <col min="2" max="2" width="11.5703125" style="225" customWidth="1"/>
    <col min="3" max="3" width="40.42578125" style="225" customWidth="1"/>
    <col min="4" max="4" width="5.5703125" style="225" customWidth="1"/>
    <col min="5" max="5" width="8.5703125" style="235" customWidth="1"/>
    <col min="6" max="6" width="9.85546875" style="225" customWidth="1"/>
    <col min="7" max="7" width="13.85546875" style="225" customWidth="1"/>
    <col min="8" max="8" width="11.7109375" style="225" hidden="1" customWidth="1"/>
    <col min="9" max="9" width="11.5703125" style="225" hidden="1" customWidth="1"/>
    <col min="10" max="10" width="11" style="225" hidden="1" customWidth="1"/>
    <col min="11" max="11" width="10.42578125" style="225" hidden="1" customWidth="1"/>
    <col min="12" max="12" width="75.42578125" style="225" customWidth="1"/>
    <col min="13" max="13" width="45.28515625" style="225" customWidth="1"/>
    <col min="14" max="16384" width="9.140625" style="225"/>
  </cols>
  <sheetData>
    <row r="1" spans="1:80" ht="15.75" x14ac:dyDescent="0.25">
      <c r="A1" s="345" t="s">
        <v>86</v>
      </c>
      <c r="B1" s="345"/>
      <c r="C1" s="345"/>
      <c r="D1" s="345"/>
      <c r="E1" s="345"/>
      <c r="F1" s="345"/>
      <c r="G1" s="345"/>
    </row>
    <row r="2" spans="1:80" ht="14.25" customHeight="1" thickBot="1" x14ac:dyDescent="0.25">
      <c r="B2" s="226"/>
      <c r="C2" s="227"/>
      <c r="D2" s="227"/>
      <c r="E2" s="228"/>
      <c r="F2" s="227"/>
      <c r="G2" s="227"/>
    </row>
    <row r="3" spans="1:80" ht="13.5" thickTop="1" x14ac:dyDescent="0.2">
      <c r="A3" s="334" t="s">
        <v>2</v>
      </c>
      <c r="B3" s="335"/>
      <c r="C3" s="179" t="s">
        <v>105</v>
      </c>
      <c r="D3" s="229"/>
      <c r="E3" s="230" t="s">
        <v>87</v>
      </c>
      <c r="F3" s="231" t="str">
        <f>'SO1012 VNON Rek'!H1</f>
        <v>VNON</v>
      </c>
      <c r="G3" s="232"/>
    </row>
    <row r="4" spans="1:80" ht="13.5" thickBot="1" x14ac:dyDescent="0.25">
      <c r="A4" s="346" t="s">
        <v>77</v>
      </c>
      <c r="B4" s="337"/>
      <c r="C4" s="185" t="s">
        <v>108</v>
      </c>
      <c r="D4" s="233"/>
      <c r="E4" s="347" t="str">
        <f>'SO1012 VNON Rek'!G2</f>
        <v>Vedlejší a Ostatní náklady</v>
      </c>
      <c r="F4" s="348"/>
      <c r="G4" s="349"/>
    </row>
    <row r="5" spans="1:80" ht="13.5" thickTop="1" x14ac:dyDescent="0.2">
      <c r="A5" s="234"/>
      <c r="G5" s="236"/>
    </row>
    <row r="6" spans="1:80" ht="27" customHeight="1" x14ac:dyDescent="0.2">
      <c r="A6" s="237" t="s">
        <v>88</v>
      </c>
      <c r="B6" s="238" t="s">
        <v>89</v>
      </c>
      <c r="C6" s="238" t="s">
        <v>90</v>
      </c>
      <c r="D6" s="238" t="s">
        <v>91</v>
      </c>
      <c r="E6" s="239" t="s">
        <v>92</v>
      </c>
      <c r="F6" s="238" t="s">
        <v>93</v>
      </c>
      <c r="G6" s="240" t="s">
        <v>94</v>
      </c>
      <c r="H6" s="241" t="s">
        <v>95</v>
      </c>
      <c r="I6" s="241" t="s">
        <v>96</v>
      </c>
      <c r="J6" s="241" t="s">
        <v>97</v>
      </c>
      <c r="K6" s="241" t="s">
        <v>98</v>
      </c>
    </row>
    <row r="7" spans="1:80" x14ac:dyDescent="0.2">
      <c r="A7" s="242" t="s">
        <v>99</v>
      </c>
      <c r="B7" s="243" t="s">
        <v>311</v>
      </c>
      <c r="C7" s="244" t="s">
        <v>312</v>
      </c>
      <c r="D7" s="245"/>
      <c r="E7" s="246"/>
      <c r="F7" s="246"/>
      <c r="G7" s="247"/>
      <c r="H7" s="248"/>
      <c r="I7" s="249"/>
      <c r="J7" s="250"/>
      <c r="K7" s="251"/>
      <c r="O7" s="252">
        <v>1</v>
      </c>
    </row>
    <row r="8" spans="1:80" ht="22.5" x14ac:dyDescent="0.2">
      <c r="A8" s="253">
        <v>1</v>
      </c>
      <c r="B8" s="291" t="s">
        <v>314</v>
      </c>
      <c r="C8" s="292" t="s">
        <v>315</v>
      </c>
      <c r="D8" s="256" t="s">
        <v>316</v>
      </c>
      <c r="E8" s="257">
        <v>1</v>
      </c>
      <c r="F8" s="257"/>
      <c r="G8" s="258">
        <f>E8*F8</f>
        <v>0</v>
      </c>
      <c r="H8" s="259">
        <v>0</v>
      </c>
      <c r="I8" s="260">
        <f>E8*H8</f>
        <v>0</v>
      </c>
      <c r="J8" s="259"/>
      <c r="K8" s="260">
        <f>E8*J8</f>
        <v>0</v>
      </c>
      <c r="O8" s="252">
        <v>2</v>
      </c>
      <c r="AA8" s="225">
        <v>12</v>
      </c>
      <c r="AB8" s="225">
        <v>0</v>
      </c>
      <c r="AC8" s="225">
        <v>12</v>
      </c>
      <c r="AZ8" s="225">
        <v>2</v>
      </c>
      <c r="BA8" s="225">
        <f>IF(AZ8=1,G8,0)</f>
        <v>0</v>
      </c>
      <c r="BB8" s="225">
        <f>IF(AZ8=2,G8,0)</f>
        <v>0</v>
      </c>
      <c r="BC8" s="225">
        <f>IF(AZ8=3,G8,0)</f>
        <v>0</v>
      </c>
      <c r="BD8" s="225">
        <f>IF(AZ8=4,G8,0)</f>
        <v>0</v>
      </c>
      <c r="BE8" s="225">
        <f>IF(AZ8=5,G8,0)</f>
        <v>0</v>
      </c>
      <c r="CA8" s="252">
        <v>12</v>
      </c>
      <c r="CB8" s="252">
        <v>0</v>
      </c>
    </row>
    <row r="9" spans="1:80" x14ac:dyDescent="0.2">
      <c r="A9" s="261"/>
      <c r="B9" s="262"/>
      <c r="C9" s="352" t="s">
        <v>317</v>
      </c>
      <c r="D9" s="353"/>
      <c r="E9" s="353"/>
      <c r="F9" s="353"/>
      <c r="G9" s="354"/>
      <c r="I9" s="263"/>
      <c r="K9" s="263"/>
      <c r="L9" s="264" t="s">
        <v>317</v>
      </c>
      <c r="O9" s="252">
        <v>3</v>
      </c>
    </row>
    <row r="10" spans="1:80" x14ac:dyDescent="0.2">
      <c r="A10" s="253">
        <v>2</v>
      </c>
      <c r="B10" s="254" t="s">
        <v>318</v>
      </c>
      <c r="C10" s="255" t="s">
        <v>319</v>
      </c>
      <c r="D10" s="256" t="s">
        <v>316</v>
      </c>
      <c r="E10" s="257">
        <v>1</v>
      </c>
      <c r="F10" s="257"/>
      <c r="G10" s="258">
        <f>E10*F10</f>
        <v>0</v>
      </c>
      <c r="H10" s="259">
        <v>0</v>
      </c>
      <c r="I10" s="260">
        <f>E10*H10</f>
        <v>0</v>
      </c>
      <c r="J10" s="259"/>
      <c r="K10" s="260">
        <f>E10*J10</f>
        <v>0</v>
      </c>
      <c r="O10" s="252">
        <v>2</v>
      </c>
      <c r="AA10" s="225">
        <v>12</v>
      </c>
      <c r="AB10" s="225">
        <v>0</v>
      </c>
      <c r="AC10" s="225">
        <v>1</v>
      </c>
      <c r="AZ10" s="225">
        <v>2</v>
      </c>
      <c r="BA10" s="225">
        <f>IF(AZ10=1,G10,0)</f>
        <v>0</v>
      </c>
      <c r="BB10" s="225">
        <f>IF(AZ10=2,G10,0)</f>
        <v>0</v>
      </c>
      <c r="BC10" s="225">
        <f>IF(AZ10=3,G10,0)</f>
        <v>0</v>
      </c>
      <c r="BD10" s="225">
        <f>IF(AZ10=4,G10,0)</f>
        <v>0</v>
      </c>
      <c r="BE10" s="225">
        <f>IF(AZ10=5,G10,0)</f>
        <v>0</v>
      </c>
      <c r="CA10" s="252">
        <v>12</v>
      </c>
      <c r="CB10" s="252">
        <v>0</v>
      </c>
    </row>
    <row r="11" spans="1:80" ht="60.75" customHeight="1" x14ac:dyDescent="0.2">
      <c r="A11" s="261"/>
      <c r="B11" s="262"/>
      <c r="C11" s="352" t="s">
        <v>351</v>
      </c>
      <c r="D11" s="353"/>
      <c r="E11" s="353"/>
      <c r="F11" s="353"/>
      <c r="G11" s="354"/>
      <c r="I11" s="263"/>
      <c r="K11" s="263"/>
      <c r="L11" s="264"/>
      <c r="O11" s="252">
        <v>3</v>
      </c>
    </row>
    <row r="12" spans="1:80" ht="22.5" x14ac:dyDescent="0.2">
      <c r="A12" s="253">
        <v>3</v>
      </c>
      <c r="B12" s="291" t="s">
        <v>320</v>
      </c>
      <c r="C12" s="292" t="s">
        <v>321</v>
      </c>
      <c r="D12" s="256" t="s">
        <v>316</v>
      </c>
      <c r="E12" s="257">
        <v>1</v>
      </c>
      <c r="F12" s="257"/>
      <c r="G12" s="258">
        <f>E12*F12</f>
        <v>0</v>
      </c>
      <c r="H12" s="259">
        <v>0</v>
      </c>
      <c r="I12" s="260">
        <f>E12*H12</f>
        <v>0</v>
      </c>
      <c r="J12" s="259"/>
      <c r="K12" s="260">
        <f>E12*J12</f>
        <v>0</v>
      </c>
      <c r="O12" s="252">
        <v>2</v>
      </c>
      <c r="AA12" s="225">
        <v>12</v>
      </c>
      <c r="AB12" s="225">
        <v>0</v>
      </c>
      <c r="AC12" s="225">
        <v>2</v>
      </c>
      <c r="AZ12" s="225">
        <v>2</v>
      </c>
      <c r="BA12" s="225">
        <f>IF(AZ12=1,G12,0)</f>
        <v>0</v>
      </c>
      <c r="BB12" s="225">
        <f>IF(AZ12=2,G12,0)</f>
        <v>0</v>
      </c>
      <c r="BC12" s="225">
        <f>IF(AZ12=3,G12,0)</f>
        <v>0</v>
      </c>
      <c r="BD12" s="225">
        <f>IF(AZ12=4,G12,0)</f>
        <v>0</v>
      </c>
      <c r="BE12" s="225">
        <f>IF(AZ12=5,G12,0)</f>
        <v>0</v>
      </c>
      <c r="CA12" s="252">
        <v>12</v>
      </c>
      <c r="CB12" s="252">
        <v>0</v>
      </c>
    </row>
    <row r="13" spans="1:80" ht="33.75" x14ac:dyDescent="0.2">
      <c r="A13" s="261"/>
      <c r="B13" s="262"/>
      <c r="C13" s="352" t="s">
        <v>322</v>
      </c>
      <c r="D13" s="353"/>
      <c r="E13" s="353"/>
      <c r="F13" s="353"/>
      <c r="G13" s="354"/>
      <c r="I13" s="263"/>
      <c r="K13" s="263"/>
      <c r="L13" s="264" t="s">
        <v>322</v>
      </c>
      <c r="O13" s="252">
        <v>3</v>
      </c>
    </row>
    <row r="14" spans="1:80" ht="22.5" x14ac:dyDescent="0.2">
      <c r="A14" s="253">
        <v>4</v>
      </c>
      <c r="B14" s="291" t="s">
        <v>323</v>
      </c>
      <c r="C14" s="292" t="s">
        <v>324</v>
      </c>
      <c r="D14" s="256" t="s">
        <v>316</v>
      </c>
      <c r="E14" s="257">
        <v>1</v>
      </c>
      <c r="F14" s="257"/>
      <c r="G14" s="258">
        <f>E14*F14</f>
        <v>0</v>
      </c>
      <c r="H14" s="259">
        <v>0</v>
      </c>
      <c r="I14" s="260">
        <f>E14*H14</f>
        <v>0</v>
      </c>
      <c r="J14" s="259"/>
      <c r="K14" s="260">
        <f>E14*J14</f>
        <v>0</v>
      </c>
      <c r="O14" s="252">
        <v>2</v>
      </c>
      <c r="AA14" s="225">
        <v>12</v>
      </c>
      <c r="AB14" s="225">
        <v>0</v>
      </c>
      <c r="AC14" s="225">
        <v>3</v>
      </c>
      <c r="AZ14" s="225">
        <v>2</v>
      </c>
      <c r="BA14" s="225">
        <f>IF(AZ14=1,G14,0)</f>
        <v>0</v>
      </c>
      <c r="BB14" s="225">
        <f>IF(AZ14=2,G14,0)</f>
        <v>0</v>
      </c>
      <c r="BC14" s="225">
        <f>IF(AZ14=3,G14,0)</f>
        <v>0</v>
      </c>
      <c r="BD14" s="225">
        <f>IF(AZ14=4,G14,0)</f>
        <v>0</v>
      </c>
      <c r="BE14" s="225">
        <f>IF(AZ14=5,G14,0)</f>
        <v>0</v>
      </c>
      <c r="CA14" s="252">
        <v>12</v>
      </c>
      <c r="CB14" s="252">
        <v>0</v>
      </c>
    </row>
    <row r="15" spans="1:80" ht="33.75" x14ac:dyDescent="0.2">
      <c r="A15" s="261"/>
      <c r="B15" s="262"/>
      <c r="C15" s="352" t="s">
        <v>350</v>
      </c>
      <c r="D15" s="353"/>
      <c r="E15" s="353"/>
      <c r="F15" s="353"/>
      <c r="G15" s="354"/>
      <c r="I15" s="263"/>
      <c r="K15" s="263"/>
      <c r="L15" s="264" t="s">
        <v>325</v>
      </c>
      <c r="O15" s="252">
        <v>3</v>
      </c>
    </row>
    <row r="16" spans="1:80" ht="22.5" x14ac:dyDescent="0.2">
      <c r="A16" s="261"/>
      <c r="B16" s="262"/>
      <c r="C16" s="352" t="s">
        <v>326</v>
      </c>
      <c r="D16" s="353"/>
      <c r="E16" s="353"/>
      <c r="F16" s="353"/>
      <c r="G16" s="354"/>
      <c r="I16" s="263"/>
      <c r="K16" s="263"/>
      <c r="L16" s="264" t="s">
        <v>326</v>
      </c>
      <c r="O16" s="252">
        <v>3</v>
      </c>
    </row>
    <row r="17" spans="1:80" ht="22.5" x14ac:dyDescent="0.2">
      <c r="A17" s="253">
        <v>5</v>
      </c>
      <c r="B17" s="291" t="s">
        <v>327</v>
      </c>
      <c r="C17" s="292" t="s">
        <v>347</v>
      </c>
      <c r="D17" s="293" t="s">
        <v>316</v>
      </c>
      <c r="E17" s="294">
        <v>1</v>
      </c>
      <c r="F17" s="294"/>
      <c r="G17" s="295">
        <f>E17*F17</f>
        <v>0</v>
      </c>
      <c r="H17" s="259">
        <v>0</v>
      </c>
      <c r="I17" s="260">
        <f>E17*H17</f>
        <v>0</v>
      </c>
      <c r="J17" s="259"/>
      <c r="K17" s="260">
        <f>E17*J17</f>
        <v>0</v>
      </c>
      <c r="O17" s="252">
        <v>2</v>
      </c>
      <c r="AA17" s="225">
        <v>12</v>
      </c>
      <c r="AB17" s="225">
        <v>0</v>
      </c>
      <c r="AC17" s="225">
        <v>13</v>
      </c>
      <c r="AZ17" s="225">
        <v>2</v>
      </c>
      <c r="BA17" s="225">
        <f>IF(AZ17=1,G17,0)</f>
        <v>0</v>
      </c>
      <c r="BB17" s="225">
        <f>IF(AZ17=2,G17,0)</f>
        <v>0</v>
      </c>
      <c r="BC17" s="225">
        <f>IF(AZ17=3,G17,0)</f>
        <v>0</v>
      </c>
      <c r="BD17" s="225">
        <f>IF(AZ17=4,G17,0)</f>
        <v>0</v>
      </c>
      <c r="BE17" s="225">
        <f>IF(AZ17=5,G17,0)</f>
        <v>0</v>
      </c>
      <c r="CA17" s="252">
        <v>12</v>
      </c>
      <c r="CB17" s="252">
        <v>0</v>
      </c>
    </row>
    <row r="18" spans="1:80" ht="9.75" customHeight="1" x14ac:dyDescent="0.2">
      <c r="A18" s="261"/>
      <c r="B18" s="296"/>
      <c r="C18" s="355"/>
      <c r="D18" s="356"/>
      <c r="E18" s="356"/>
      <c r="F18" s="356"/>
      <c r="G18" s="357"/>
      <c r="I18" s="263"/>
      <c r="K18" s="263"/>
      <c r="L18" s="264"/>
      <c r="O18" s="252">
        <v>3</v>
      </c>
    </row>
    <row r="19" spans="1:80" ht="39.75" customHeight="1" x14ac:dyDescent="0.2">
      <c r="A19" s="253">
        <v>6</v>
      </c>
      <c r="B19" s="291" t="s">
        <v>328</v>
      </c>
      <c r="C19" s="292" t="s">
        <v>348</v>
      </c>
      <c r="D19" s="297" t="s">
        <v>316</v>
      </c>
      <c r="E19" s="298">
        <v>1</v>
      </c>
      <c r="F19" s="298"/>
      <c r="G19" s="299">
        <f>E19*F19</f>
        <v>0</v>
      </c>
      <c r="H19" s="259">
        <v>0</v>
      </c>
      <c r="I19" s="260">
        <f>E19*H19</f>
        <v>0</v>
      </c>
      <c r="J19" s="259"/>
      <c r="K19" s="260">
        <f>E19*J19</f>
        <v>0</v>
      </c>
      <c r="O19" s="252">
        <v>2</v>
      </c>
      <c r="AA19" s="225">
        <v>12</v>
      </c>
      <c r="AB19" s="225">
        <v>0</v>
      </c>
      <c r="AC19" s="225">
        <v>9</v>
      </c>
      <c r="AZ19" s="225">
        <v>2</v>
      </c>
      <c r="BA19" s="225">
        <f>IF(AZ19=1,G19,0)</f>
        <v>0</v>
      </c>
      <c r="BB19" s="225">
        <f>IF(AZ19=2,G19,0)</f>
        <v>0</v>
      </c>
      <c r="BC19" s="225">
        <f>IF(AZ19=3,G19,0)</f>
        <v>0</v>
      </c>
      <c r="BD19" s="225">
        <f>IF(AZ19=4,G19,0)</f>
        <v>0</v>
      </c>
      <c r="BE19" s="225">
        <f>IF(AZ19=5,G19,0)</f>
        <v>0</v>
      </c>
      <c r="CA19" s="252">
        <v>12</v>
      </c>
      <c r="CB19" s="252">
        <v>0</v>
      </c>
    </row>
    <row r="20" spans="1:80" ht="8.25" customHeight="1" x14ac:dyDescent="0.2">
      <c r="A20" s="261"/>
      <c r="B20" s="262"/>
      <c r="C20" s="358"/>
      <c r="D20" s="359"/>
      <c r="E20" s="359"/>
      <c r="F20" s="359"/>
      <c r="G20" s="360"/>
      <c r="I20" s="263"/>
      <c r="K20" s="263"/>
      <c r="L20" s="264" t="s">
        <v>329</v>
      </c>
      <c r="O20" s="252">
        <v>3</v>
      </c>
    </row>
    <row r="21" spans="1:80" x14ac:dyDescent="0.2">
      <c r="A21" s="271"/>
      <c r="B21" s="272" t="s">
        <v>102</v>
      </c>
      <c r="C21" s="273" t="s">
        <v>313</v>
      </c>
      <c r="D21" s="274"/>
      <c r="E21" s="275"/>
      <c r="F21" s="276"/>
      <c r="G21" s="277">
        <f>SUM(G7:G20)</f>
        <v>0</v>
      </c>
      <c r="H21" s="278"/>
      <c r="I21" s="279">
        <f>SUM(I7:I20)</f>
        <v>0</v>
      </c>
      <c r="J21" s="278"/>
      <c r="K21" s="279">
        <f>SUM(K7:K20)</f>
        <v>0</v>
      </c>
      <c r="O21" s="252">
        <v>4</v>
      </c>
      <c r="BA21" s="280">
        <f>SUM(BA7:BA20)</f>
        <v>0</v>
      </c>
      <c r="BB21" s="280">
        <f>SUM(BB7:BB20)</f>
        <v>0</v>
      </c>
      <c r="BC21" s="280">
        <f>SUM(BC7:BC20)</f>
        <v>0</v>
      </c>
      <c r="BD21" s="280">
        <f>SUM(BD7:BD20)</f>
        <v>0</v>
      </c>
      <c r="BE21" s="280">
        <f>SUM(BE7:BE20)</f>
        <v>0</v>
      </c>
    </row>
    <row r="22" spans="1:80" x14ac:dyDescent="0.2">
      <c r="A22" s="242" t="s">
        <v>99</v>
      </c>
      <c r="B22" s="243" t="s">
        <v>330</v>
      </c>
      <c r="C22" s="244" t="s">
        <v>331</v>
      </c>
      <c r="D22" s="245"/>
      <c r="E22" s="246"/>
      <c r="F22" s="246"/>
      <c r="G22" s="247"/>
      <c r="H22" s="248"/>
      <c r="I22" s="249"/>
      <c r="J22" s="250"/>
      <c r="K22" s="251"/>
      <c r="O22" s="252">
        <v>1</v>
      </c>
    </row>
    <row r="23" spans="1:80" x14ac:dyDescent="0.2">
      <c r="A23" s="253">
        <v>7</v>
      </c>
      <c r="B23" s="291" t="s">
        <v>333</v>
      </c>
      <c r="C23" s="292" t="s">
        <v>334</v>
      </c>
      <c r="D23" s="293" t="s">
        <v>316</v>
      </c>
      <c r="E23" s="294">
        <v>1</v>
      </c>
      <c r="F23" s="294"/>
      <c r="G23" s="295">
        <f>E23*F23</f>
        <v>0</v>
      </c>
      <c r="H23" s="259">
        <v>0</v>
      </c>
      <c r="I23" s="260">
        <f>E23*H23</f>
        <v>0</v>
      </c>
      <c r="J23" s="259"/>
      <c r="K23" s="260">
        <f>E23*J23</f>
        <v>0</v>
      </c>
      <c r="O23" s="252">
        <v>2</v>
      </c>
      <c r="AA23" s="225">
        <v>12</v>
      </c>
      <c r="AB23" s="225">
        <v>0</v>
      </c>
      <c r="AC23" s="225">
        <v>4</v>
      </c>
      <c r="AZ23" s="225">
        <v>2</v>
      </c>
      <c r="BA23" s="225">
        <f>IF(AZ23=1,G23,0)</f>
        <v>0</v>
      </c>
      <c r="BB23" s="225">
        <f>IF(AZ23=2,G23,0)</f>
        <v>0</v>
      </c>
      <c r="BC23" s="225">
        <f>IF(AZ23=3,G23,0)</f>
        <v>0</v>
      </c>
      <c r="BD23" s="225">
        <f>IF(AZ23=4,G23,0)</f>
        <v>0</v>
      </c>
      <c r="BE23" s="225">
        <f>IF(AZ23=5,G23,0)</f>
        <v>0</v>
      </c>
      <c r="CA23" s="252">
        <v>12</v>
      </c>
      <c r="CB23" s="252">
        <v>0</v>
      </c>
    </row>
    <row r="24" spans="1:80" ht="33.75" x14ac:dyDescent="0.2">
      <c r="A24" s="261"/>
      <c r="B24" s="296"/>
      <c r="C24" s="355" t="s">
        <v>349</v>
      </c>
      <c r="D24" s="356"/>
      <c r="E24" s="356"/>
      <c r="F24" s="356"/>
      <c r="G24" s="357"/>
      <c r="I24" s="263"/>
      <c r="K24" s="263"/>
      <c r="L24" s="264" t="s">
        <v>335</v>
      </c>
      <c r="O24" s="252">
        <v>3</v>
      </c>
    </row>
    <row r="25" spans="1:80" ht="21" customHeight="1" x14ac:dyDescent="0.2">
      <c r="A25" s="253">
        <v>8</v>
      </c>
      <c r="B25" s="254" t="s">
        <v>336</v>
      </c>
      <c r="C25" s="255" t="s">
        <v>352</v>
      </c>
      <c r="D25" s="256" t="s">
        <v>316</v>
      </c>
      <c r="E25" s="257">
        <v>1</v>
      </c>
      <c r="F25" s="257"/>
      <c r="G25" s="258">
        <f>E25*F25</f>
        <v>0</v>
      </c>
      <c r="H25" s="259">
        <v>0</v>
      </c>
      <c r="I25" s="260">
        <f>E25*H25</f>
        <v>0</v>
      </c>
      <c r="J25" s="259"/>
      <c r="K25" s="260">
        <f>E25*J25</f>
        <v>0</v>
      </c>
      <c r="O25" s="252">
        <v>2</v>
      </c>
      <c r="AA25" s="225">
        <v>12</v>
      </c>
      <c r="AB25" s="225">
        <v>0</v>
      </c>
      <c r="AC25" s="225">
        <v>14</v>
      </c>
      <c r="AZ25" s="225">
        <v>2</v>
      </c>
      <c r="BA25" s="225">
        <f>IF(AZ25=1,G25,0)</f>
        <v>0</v>
      </c>
      <c r="BB25" s="225">
        <f>IF(AZ25=2,G25,0)</f>
        <v>0</v>
      </c>
      <c r="BC25" s="225">
        <f>IF(AZ25=3,G25,0)</f>
        <v>0</v>
      </c>
      <c r="BD25" s="225">
        <f>IF(AZ25=4,G25,0)</f>
        <v>0</v>
      </c>
      <c r="BE25" s="225">
        <f>IF(AZ25=5,G25,0)</f>
        <v>0</v>
      </c>
      <c r="CA25" s="252">
        <v>12</v>
      </c>
      <c r="CB25" s="252">
        <v>0</v>
      </c>
    </row>
    <row r="26" spans="1:80" ht="27" customHeight="1" x14ac:dyDescent="0.2">
      <c r="A26" s="261"/>
      <c r="B26" s="262"/>
      <c r="C26" s="358" t="s">
        <v>353</v>
      </c>
      <c r="D26" s="359"/>
      <c r="E26" s="359"/>
      <c r="F26" s="359"/>
      <c r="G26" s="360"/>
      <c r="I26" s="263"/>
      <c r="K26" s="263"/>
      <c r="L26" s="264" t="s">
        <v>337</v>
      </c>
      <c r="O26" s="252">
        <v>3</v>
      </c>
    </row>
    <row r="27" spans="1:80" x14ac:dyDescent="0.2">
      <c r="A27" s="253">
        <v>9</v>
      </c>
      <c r="B27" s="291" t="s">
        <v>338</v>
      </c>
      <c r="C27" s="292" t="s">
        <v>355</v>
      </c>
      <c r="D27" s="256" t="s">
        <v>316</v>
      </c>
      <c r="E27" s="257">
        <v>1</v>
      </c>
      <c r="F27" s="257"/>
      <c r="G27" s="258">
        <f>E27*F27</f>
        <v>0</v>
      </c>
      <c r="H27" s="259">
        <v>0</v>
      </c>
      <c r="I27" s="260">
        <f>E27*H27</f>
        <v>0</v>
      </c>
      <c r="J27" s="259"/>
      <c r="K27" s="260">
        <f>E27*J27</f>
        <v>0</v>
      </c>
      <c r="O27" s="252">
        <v>2</v>
      </c>
      <c r="AA27" s="225">
        <v>12</v>
      </c>
      <c r="AB27" s="225">
        <v>0</v>
      </c>
      <c r="AC27" s="225">
        <v>5</v>
      </c>
      <c r="AZ27" s="225">
        <v>2</v>
      </c>
      <c r="BA27" s="225">
        <f>IF(AZ27=1,G27,0)</f>
        <v>0</v>
      </c>
      <c r="BB27" s="225">
        <f>IF(AZ27=2,G27,0)</f>
        <v>0</v>
      </c>
      <c r="BC27" s="225">
        <f>IF(AZ27=3,G27,0)</f>
        <v>0</v>
      </c>
      <c r="BD27" s="225">
        <f>IF(AZ27=4,G27,0)</f>
        <v>0</v>
      </c>
      <c r="BE27" s="225">
        <f>IF(AZ27=5,G27,0)</f>
        <v>0</v>
      </c>
      <c r="CA27" s="252">
        <v>12</v>
      </c>
      <c r="CB27" s="252">
        <v>0</v>
      </c>
    </row>
    <row r="28" spans="1:80" ht="34.5" customHeight="1" x14ac:dyDescent="0.2">
      <c r="A28" s="261"/>
      <c r="B28" s="262"/>
      <c r="C28" s="352" t="s">
        <v>356</v>
      </c>
      <c r="D28" s="353"/>
      <c r="E28" s="353"/>
      <c r="F28" s="353"/>
      <c r="G28" s="354"/>
      <c r="I28" s="263"/>
      <c r="K28" s="263"/>
      <c r="L28" s="264" t="s">
        <v>339</v>
      </c>
      <c r="O28" s="252">
        <v>3</v>
      </c>
    </row>
    <row r="29" spans="1:80" ht="13.5" customHeight="1" x14ac:dyDescent="0.2">
      <c r="A29" s="261"/>
      <c r="B29" s="262"/>
      <c r="C29" s="352"/>
      <c r="D29" s="353"/>
      <c r="E29" s="353"/>
      <c r="F29" s="353"/>
      <c r="G29" s="354"/>
      <c r="I29" s="263"/>
      <c r="K29" s="263"/>
      <c r="L29" s="264" t="s">
        <v>340</v>
      </c>
      <c r="O29" s="252">
        <v>3</v>
      </c>
    </row>
    <row r="30" spans="1:80" ht="33.75" x14ac:dyDescent="0.2">
      <c r="A30" s="253">
        <v>10</v>
      </c>
      <c r="B30" s="291" t="s">
        <v>358</v>
      </c>
      <c r="C30" s="292" t="s">
        <v>357</v>
      </c>
      <c r="D30" s="256" t="s">
        <v>316</v>
      </c>
      <c r="E30" s="257">
        <v>1</v>
      </c>
      <c r="F30" s="257"/>
      <c r="G30" s="258">
        <f>E30*F30</f>
        <v>0</v>
      </c>
      <c r="H30" s="259">
        <v>0</v>
      </c>
      <c r="I30" s="260">
        <f>E30*H30</f>
        <v>0</v>
      </c>
      <c r="J30" s="259"/>
      <c r="K30" s="260">
        <f>E30*J30</f>
        <v>0</v>
      </c>
      <c r="O30" s="252">
        <v>2</v>
      </c>
      <c r="AA30" s="225">
        <v>12</v>
      </c>
      <c r="AB30" s="225">
        <v>0</v>
      </c>
      <c r="AC30" s="225">
        <v>6</v>
      </c>
      <c r="AZ30" s="225">
        <v>2</v>
      </c>
      <c r="BA30" s="225">
        <f>IF(AZ30=1,G30,0)</f>
        <v>0</v>
      </c>
      <c r="BB30" s="225">
        <f>IF(AZ30=2,G30,0)</f>
        <v>0</v>
      </c>
      <c r="BC30" s="225">
        <f>IF(AZ30=3,G30,0)</f>
        <v>0</v>
      </c>
      <c r="BD30" s="225">
        <f>IF(AZ30=4,G30,0)</f>
        <v>0</v>
      </c>
      <c r="BE30" s="225">
        <f>IF(AZ30=5,G30,0)</f>
        <v>0</v>
      </c>
      <c r="CA30" s="252">
        <v>12</v>
      </c>
      <c r="CB30" s="252">
        <v>0</v>
      </c>
    </row>
    <row r="31" spans="1:80" ht="12" customHeight="1" x14ac:dyDescent="0.2">
      <c r="A31" s="261"/>
      <c r="B31" s="262"/>
      <c r="C31" s="352"/>
      <c r="D31" s="353"/>
      <c r="E31" s="353"/>
      <c r="F31" s="353"/>
      <c r="G31" s="354"/>
      <c r="I31" s="263"/>
      <c r="K31" s="263"/>
      <c r="L31" s="264" t="s">
        <v>341</v>
      </c>
      <c r="O31" s="252">
        <v>3</v>
      </c>
    </row>
    <row r="32" spans="1:80" x14ac:dyDescent="0.2">
      <c r="A32" s="253">
        <v>11</v>
      </c>
      <c r="B32" s="254" t="s">
        <v>342</v>
      </c>
      <c r="C32" s="255" t="s">
        <v>354</v>
      </c>
      <c r="D32" s="256" t="s">
        <v>316</v>
      </c>
      <c r="E32" s="257">
        <v>1</v>
      </c>
      <c r="F32" s="257"/>
      <c r="G32" s="258">
        <f>E32*F32</f>
        <v>0</v>
      </c>
      <c r="H32" s="259">
        <v>0</v>
      </c>
      <c r="I32" s="260">
        <f>E32*H32</f>
        <v>0</v>
      </c>
      <c r="J32" s="259"/>
      <c r="K32" s="260">
        <f>E32*J32</f>
        <v>0</v>
      </c>
      <c r="O32" s="252">
        <v>2</v>
      </c>
      <c r="AA32" s="225">
        <v>12</v>
      </c>
      <c r="AB32" s="225">
        <v>0</v>
      </c>
      <c r="AC32" s="225">
        <v>11</v>
      </c>
      <c r="AZ32" s="225">
        <v>2</v>
      </c>
      <c r="BA32" s="225">
        <f>IF(AZ32=1,G32,0)</f>
        <v>0</v>
      </c>
      <c r="BB32" s="225">
        <f>IF(AZ32=2,G32,0)</f>
        <v>0</v>
      </c>
      <c r="BC32" s="225">
        <f>IF(AZ32=3,G32,0)</f>
        <v>0</v>
      </c>
      <c r="BD32" s="225">
        <f>IF(AZ32=4,G32,0)</f>
        <v>0</v>
      </c>
      <c r="BE32" s="225">
        <f>IF(AZ32=5,G32,0)</f>
        <v>0</v>
      </c>
      <c r="CA32" s="252">
        <v>12</v>
      </c>
      <c r="CB32" s="252">
        <v>0</v>
      </c>
    </row>
    <row r="33" spans="1:57" ht="45" x14ac:dyDescent="0.2">
      <c r="A33" s="261"/>
      <c r="B33" s="262"/>
      <c r="C33" s="352" t="s">
        <v>343</v>
      </c>
      <c r="D33" s="353"/>
      <c r="E33" s="353"/>
      <c r="F33" s="353"/>
      <c r="G33" s="354"/>
      <c r="I33" s="263"/>
      <c r="K33" s="263"/>
      <c r="L33" s="264" t="s">
        <v>343</v>
      </c>
      <c r="O33" s="252">
        <v>3</v>
      </c>
    </row>
    <row r="34" spans="1:57" x14ac:dyDescent="0.2">
      <c r="A34" s="271"/>
      <c r="B34" s="272" t="s">
        <v>102</v>
      </c>
      <c r="C34" s="273" t="s">
        <v>332</v>
      </c>
      <c r="D34" s="274"/>
      <c r="E34" s="275"/>
      <c r="F34" s="276"/>
      <c r="G34" s="277">
        <f>SUM(G22:G33)</f>
        <v>0</v>
      </c>
      <c r="H34" s="278"/>
      <c r="I34" s="279">
        <f>SUM(I22:I33)</f>
        <v>0</v>
      </c>
      <c r="J34" s="278"/>
      <c r="K34" s="279">
        <f>SUM(K22:K33)</f>
        <v>0</v>
      </c>
      <c r="O34" s="252">
        <v>4</v>
      </c>
      <c r="BA34" s="280">
        <f>SUM(BA22:BA33)</f>
        <v>0</v>
      </c>
      <c r="BB34" s="280">
        <f>SUM(BB22:BB33)</f>
        <v>0</v>
      </c>
      <c r="BC34" s="280">
        <f>SUM(BC22:BC33)</f>
        <v>0</v>
      </c>
      <c r="BD34" s="280">
        <f>SUM(BD22:BD33)</f>
        <v>0</v>
      </c>
      <c r="BE34" s="280">
        <f>SUM(BE22:BE33)</f>
        <v>0</v>
      </c>
    </row>
    <row r="35" spans="1:57" x14ac:dyDescent="0.2">
      <c r="E35" s="225"/>
    </row>
    <row r="36" spans="1:57" x14ac:dyDescent="0.2">
      <c r="E36" s="225"/>
    </row>
    <row r="37" spans="1:57" x14ac:dyDescent="0.2">
      <c r="E37" s="225"/>
    </row>
    <row r="38" spans="1:57" x14ac:dyDescent="0.2">
      <c r="E38" s="225"/>
    </row>
    <row r="39" spans="1:57" x14ac:dyDescent="0.2">
      <c r="E39" s="225"/>
    </row>
    <row r="40" spans="1:57" x14ac:dyDescent="0.2">
      <c r="E40" s="225"/>
    </row>
    <row r="41" spans="1:57" x14ac:dyDescent="0.2">
      <c r="E41" s="225"/>
    </row>
    <row r="42" spans="1:57" x14ac:dyDescent="0.2">
      <c r="E42" s="225"/>
    </row>
    <row r="43" spans="1:57" x14ac:dyDescent="0.2">
      <c r="E43" s="225"/>
    </row>
    <row r="44" spans="1:57" x14ac:dyDescent="0.2">
      <c r="E44" s="225"/>
    </row>
    <row r="45" spans="1:57" x14ac:dyDescent="0.2">
      <c r="E45" s="225"/>
    </row>
    <row r="46" spans="1:57" x14ac:dyDescent="0.2">
      <c r="E46" s="225"/>
    </row>
    <row r="47" spans="1:57" x14ac:dyDescent="0.2">
      <c r="E47" s="225"/>
    </row>
    <row r="48" spans="1:57" x14ac:dyDescent="0.2">
      <c r="E48" s="225"/>
    </row>
    <row r="49" spans="1:7" x14ac:dyDescent="0.2">
      <c r="E49" s="225"/>
    </row>
    <row r="50" spans="1:7" x14ac:dyDescent="0.2">
      <c r="E50" s="225"/>
    </row>
    <row r="51" spans="1:7" x14ac:dyDescent="0.2">
      <c r="E51" s="225"/>
    </row>
    <row r="52" spans="1:7" x14ac:dyDescent="0.2">
      <c r="E52" s="225"/>
    </row>
    <row r="53" spans="1:7" x14ac:dyDescent="0.2">
      <c r="E53" s="225"/>
    </row>
    <row r="54" spans="1:7" x14ac:dyDescent="0.2">
      <c r="E54" s="225"/>
    </row>
    <row r="55" spans="1:7" x14ac:dyDescent="0.2">
      <c r="E55" s="225"/>
    </row>
    <row r="56" spans="1:7" x14ac:dyDescent="0.2">
      <c r="E56" s="225"/>
    </row>
    <row r="57" spans="1:7" x14ac:dyDescent="0.2">
      <c r="E57" s="225"/>
    </row>
    <row r="58" spans="1:7" x14ac:dyDescent="0.2">
      <c r="A58" s="270"/>
      <c r="B58" s="270"/>
      <c r="C58" s="270"/>
      <c r="D58" s="270"/>
      <c r="E58" s="270"/>
      <c r="F58" s="270"/>
      <c r="G58" s="270"/>
    </row>
    <row r="59" spans="1:7" x14ac:dyDescent="0.2">
      <c r="A59" s="270"/>
      <c r="B59" s="270"/>
      <c r="C59" s="270"/>
      <c r="D59" s="270"/>
      <c r="E59" s="270"/>
      <c r="F59" s="270"/>
      <c r="G59" s="270"/>
    </row>
    <row r="60" spans="1:7" x14ac:dyDescent="0.2">
      <c r="A60" s="270"/>
      <c r="B60" s="270"/>
      <c r="C60" s="270"/>
      <c r="D60" s="270"/>
      <c r="E60" s="270"/>
      <c r="F60" s="270"/>
      <c r="G60" s="270"/>
    </row>
    <row r="61" spans="1:7" x14ac:dyDescent="0.2">
      <c r="A61" s="270"/>
      <c r="B61" s="270"/>
      <c r="C61" s="270"/>
      <c r="D61" s="270"/>
      <c r="E61" s="270"/>
      <c r="F61" s="270"/>
      <c r="G61" s="270"/>
    </row>
    <row r="62" spans="1:7" x14ac:dyDescent="0.2">
      <c r="E62" s="225"/>
    </row>
    <row r="63" spans="1:7" x14ac:dyDescent="0.2">
      <c r="E63" s="225"/>
    </row>
    <row r="64" spans="1:7" x14ac:dyDescent="0.2">
      <c r="E64" s="225"/>
    </row>
    <row r="65" spans="5:5" x14ac:dyDescent="0.2">
      <c r="E65" s="225"/>
    </row>
    <row r="66" spans="5:5" x14ac:dyDescent="0.2">
      <c r="E66" s="225"/>
    </row>
    <row r="67" spans="5:5" x14ac:dyDescent="0.2">
      <c r="E67" s="225"/>
    </row>
    <row r="68" spans="5:5" x14ac:dyDescent="0.2">
      <c r="E68" s="225"/>
    </row>
    <row r="69" spans="5:5" x14ac:dyDescent="0.2">
      <c r="E69" s="225"/>
    </row>
    <row r="70" spans="5:5" x14ac:dyDescent="0.2">
      <c r="E70" s="225"/>
    </row>
    <row r="71" spans="5:5" x14ac:dyDescent="0.2">
      <c r="E71" s="225"/>
    </row>
    <row r="72" spans="5:5" x14ac:dyDescent="0.2">
      <c r="E72" s="225"/>
    </row>
    <row r="73" spans="5:5" x14ac:dyDescent="0.2">
      <c r="E73" s="225"/>
    </row>
    <row r="74" spans="5:5" x14ac:dyDescent="0.2">
      <c r="E74" s="225"/>
    </row>
    <row r="75" spans="5:5" x14ac:dyDescent="0.2">
      <c r="E75" s="225"/>
    </row>
    <row r="76" spans="5:5" x14ac:dyDescent="0.2">
      <c r="E76" s="225"/>
    </row>
    <row r="77" spans="5:5" x14ac:dyDescent="0.2">
      <c r="E77" s="225"/>
    </row>
    <row r="78" spans="5:5" x14ac:dyDescent="0.2">
      <c r="E78" s="225"/>
    </row>
    <row r="79" spans="5:5" x14ac:dyDescent="0.2">
      <c r="E79" s="225"/>
    </row>
    <row r="80" spans="5:5" x14ac:dyDescent="0.2">
      <c r="E80" s="225"/>
    </row>
    <row r="81" spans="1:7" x14ac:dyDescent="0.2">
      <c r="E81" s="225"/>
    </row>
    <row r="82" spans="1:7" x14ac:dyDescent="0.2">
      <c r="E82" s="225"/>
    </row>
    <row r="83" spans="1:7" x14ac:dyDescent="0.2">
      <c r="E83" s="225"/>
    </row>
    <row r="84" spans="1:7" x14ac:dyDescent="0.2">
      <c r="E84" s="225"/>
    </row>
    <row r="85" spans="1:7" x14ac:dyDescent="0.2">
      <c r="E85" s="225"/>
    </row>
    <row r="86" spans="1:7" x14ac:dyDescent="0.2">
      <c r="E86" s="225"/>
    </row>
    <row r="87" spans="1:7" x14ac:dyDescent="0.2">
      <c r="E87" s="225"/>
    </row>
    <row r="88" spans="1:7" x14ac:dyDescent="0.2">
      <c r="E88" s="225"/>
    </row>
    <row r="89" spans="1:7" x14ac:dyDescent="0.2">
      <c r="E89" s="225"/>
    </row>
    <row r="90" spans="1:7" x14ac:dyDescent="0.2">
      <c r="E90" s="225"/>
    </row>
    <row r="91" spans="1:7" x14ac:dyDescent="0.2">
      <c r="E91" s="225"/>
    </row>
    <row r="92" spans="1:7" x14ac:dyDescent="0.2">
      <c r="E92" s="225"/>
    </row>
    <row r="93" spans="1:7" x14ac:dyDescent="0.2">
      <c r="A93" s="281"/>
      <c r="B93" s="281"/>
    </row>
    <row r="94" spans="1:7" x14ac:dyDescent="0.2">
      <c r="A94" s="270"/>
      <c r="B94" s="270"/>
      <c r="C94" s="282"/>
      <c r="D94" s="282"/>
      <c r="E94" s="283"/>
      <c r="F94" s="282"/>
      <c r="G94" s="284"/>
    </row>
    <row r="95" spans="1:7" x14ac:dyDescent="0.2">
      <c r="A95" s="285"/>
      <c r="B95" s="285"/>
      <c r="C95" s="270"/>
      <c r="D95" s="270"/>
      <c r="E95" s="286"/>
      <c r="F95" s="270"/>
      <c r="G95" s="270"/>
    </row>
    <row r="96" spans="1:7" x14ac:dyDescent="0.2">
      <c r="A96" s="270"/>
      <c r="B96" s="270"/>
      <c r="C96" s="270"/>
      <c r="D96" s="270"/>
      <c r="E96" s="286"/>
      <c r="F96" s="270"/>
      <c r="G96" s="270"/>
    </row>
    <row r="97" spans="1:7" x14ac:dyDescent="0.2">
      <c r="A97" s="270"/>
      <c r="B97" s="270"/>
      <c r="C97" s="270"/>
      <c r="D97" s="270"/>
      <c r="E97" s="286"/>
      <c r="F97" s="270"/>
      <c r="G97" s="270"/>
    </row>
    <row r="98" spans="1:7" x14ac:dyDescent="0.2">
      <c r="A98" s="270"/>
      <c r="B98" s="270"/>
      <c r="C98" s="270"/>
      <c r="D98" s="270"/>
      <c r="E98" s="286"/>
      <c r="F98" s="270"/>
      <c r="G98" s="270"/>
    </row>
    <row r="99" spans="1:7" x14ac:dyDescent="0.2">
      <c r="A99" s="270"/>
      <c r="B99" s="270"/>
      <c r="C99" s="270"/>
      <c r="D99" s="270"/>
      <c r="E99" s="286"/>
      <c r="F99" s="270"/>
      <c r="G99" s="270"/>
    </row>
    <row r="100" spans="1:7" x14ac:dyDescent="0.2">
      <c r="A100" s="270"/>
      <c r="B100" s="270"/>
      <c r="C100" s="270"/>
      <c r="D100" s="270"/>
      <c r="E100" s="286"/>
      <c r="F100" s="270"/>
      <c r="G100" s="270"/>
    </row>
    <row r="101" spans="1:7" x14ac:dyDescent="0.2">
      <c r="A101" s="270"/>
      <c r="B101" s="270"/>
      <c r="C101" s="270"/>
      <c r="D101" s="270"/>
      <c r="E101" s="286"/>
      <c r="F101" s="270"/>
      <c r="G101" s="270"/>
    </row>
    <row r="102" spans="1:7" x14ac:dyDescent="0.2">
      <c r="A102" s="270"/>
      <c r="B102" s="270"/>
      <c r="C102" s="270"/>
      <c r="D102" s="270"/>
      <c r="E102" s="286"/>
      <c r="F102" s="270"/>
      <c r="G102" s="270"/>
    </row>
    <row r="103" spans="1:7" x14ac:dyDescent="0.2">
      <c r="A103" s="270"/>
      <c r="B103" s="270"/>
      <c r="C103" s="270"/>
      <c r="D103" s="270"/>
      <c r="E103" s="286"/>
      <c r="F103" s="270"/>
      <c r="G103" s="270"/>
    </row>
    <row r="104" spans="1:7" x14ac:dyDescent="0.2">
      <c r="A104" s="270"/>
      <c r="B104" s="270"/>
      <c r="C104" s="270"/>
      <c r="D104" s="270"/>
      <c r="E104" s="286"/>
      <c r="F104" s="270"/>
      <c r="G104" s="270"/>
    </row>
    <row r="105" spans="1:7" x14ac:dyDescent="0.2">
      <c r="A105" s="270"/>
      <c r="B105" s="270"/>
      <c r="C105" s="270"/>
      <c r="D105" s="270"/>
      <c r="E105" s="286"/>
      <c r="F105" s="270"/>
      <c r="G105" s="270"/>
    </row>
    <row r="106" spans="1:7" x14ac:dyDescent="0.2">
      <c r="A106" s="270"/>
      <c r="B106" s="270"/>
      <c r="C106" s="270"/>
      <c r="D106" s="270"/>
      <c r="E106" s="286"/>
      <c r="F106" s="270"/>
      <c r="G106" s="270"/>
    </row>
    <row r="107" spans="1:7" x14ac:dyDescent="0.2">
      <c r="A107" s="270"/>
      <c r="B107" s="270"/>
      <c r="C107" s="270"/>
      <c r="D107" s="270"/>
      <c r="E107" s="286"/>
      <c r="F107" s="270"/>
      <c r="G107" s="270"/>
    </row>
  </sheetData>
  <mergeCells count="17">
    <mergeCell ref="C33:G33"/>
    <mergeCell ref="C16:G16"/>
    <mergeCell ref="C18:G18"/>
    <mergeCell ref="C20:G20"/>
    <mergeCell ref="C24:G24"/>
    <mergeCell ref="C26:G26"/>
    <mergeCell ref="C28:G28"/>
    <mergeCell ref="C29:G29"/>
    <mergeCell ref="C31:G31"/>
    <mergeCell ref="C11:G11"/>
    <mergeCell ref="C13:G13"/>
    <mergeCell ref="C15:G15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31</vt:i4>
      </vt:variant>
    </vt:vector>
  </HeadingPairs>
  <TitlesOfParts>
    <vt:vector size="38" baseType="lpstr">
      <vt:lpstr>Stavba</vt:lpstr>
      <vt:lpstr>SO1012 101-102r0 KL</vt:lpstr>
      <vt:lpstr>SO1012 101-102r0 Rek</vt:lpstr>
      <vt:lpstr>SO1012 101-102r0 Pol</vt:lpstr>
      <vt:lpstr>SO1012 VNON KL</vt:lpstr>
      <vt:lpstr>SO1012 VNON Rek</vt:lpstr>
      <vt:lpstr>SO1012 VNON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'SO1012 101-102r0 Pol'!Názvy_tisku</vt:lpstr>
      <vt:lpstr>'SO1012 101-102r0 Rek'!Názvy_tisku</vt:lpstr>
      <vt:lpstr>'SO1012 VNON Pol'!Názvy_tisku</vt:lpstr>
      <vt:lpstr>'SO1012 VNON Rek'!Názvy_tisku</vt:lpstr>
      <vt:lpstr>Stavba!Objednatel</vt:lpstr>
      <vt:lpstr>Stavba!Objekt</vt:lpstr>
      <vt:lpstr>'SO1012 101-102r0 KL'!Oblast_tisku</vt:lpstr>
      <vt:lpstr>'SO1012 101-102r0 Pol'!Oblast_tisku</vt:lpstr>
      <vt:lpstr>'SO1012 101-102r0 Rek'!Oblast_tisku</vt:lpstr>
      <vt:lpstr>'SO1012 VNON KL'!Oblast_tisku</vt:lpstr>
      <vt:lpstr>'SO1012 VNON Pol'!Oblast_tisku</vt:lpstr>
      <vt:lpstr>'SO1012 VNON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2019-02-24T08:54:39Z</cp:lastPrinted>
  <dcterms:created xsi:type="dcterms:W3CDTF">2019-02-24T08:16:13Z</dcterms:created>
  <dcterms:modified xsi:type="dcterms:W3CDTF">2020-01-15T09:23:17Z</dcterms:modified>
</cp:coreProperties>
</file>